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5" windowWidth="18915" windowHeight="11820"/>
  </bookViews>
  <sheets>
    <sheet name="Questionnaire Titre poseur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G20" i="1" l="1"/>
  <c r="F20" i="1"/>
  <c r="H20" i="1" s="1"/>
  <c r="J69" i="1"/>
  <c r="J66" i="1"/>
  <c r="J64" i="1"/>
  <c r="F77" i="1"/>
  <c r="J105" i="1"/>
  <c r="J106" i="1"/>
  <c r="J107" i="1"/>
  <c r="J104" i="1"/>
  <c r="J108" i="1" s="1"/>
  <c r="J135" i="1"/>
  <c r="J136" i="1"/>
  <c r="J137" i="1"/>
  <c r="J138" i="1"/>
  <c r="J139" i="1"/>
  <c r="J140" i="1"/>
  <c r="J141" i="1"/>
  <c r="J142" i="1"/>
  <c r="J134" i="1"/>
  <c r="J153" i="1"/>
  <c r="J150" i="1"/>
  <c r="J154" i="1" s="1"/>
  <c r="F269" i="1"/>
  <c r="F242" i="1"/>
  <c r="I285" i="1"/>
  <c r="I282" i="1"/>
  <c r="I286" i="1" s="1"/>
  <c r="I279" i="1"/>
  <c r="N319" i="1"/>
  <c r="N320" i="1"/>
  <c r="N321" i="1"/>
  <c r="N322" i="1"/>
  <c r="N318" i="1"/>
  <c r="M319" i="1"/>
  <c r="M320" i="1"/>
  <c r="M321" i="1"/>
  <c r="M322" i="1"/>
  <c r="M318" i="1"/>
  <c r="N323" i="1" s="1"/>
  <c r="F403" i="1"/>
  <c r="J143" i="1" l="1"/>
  <c r="F413" i="1"/>
  <c r="D448" i="1"/>
  <c r="F434" i="1"/>
  <c r="F395" i="1"/>
  <c r="F388" i="1"/>
  <c r="H387" i="1"/>
  <c r="G387" i="1"/>
  <c r="I349" i="1"/>
  <c r="I350" i="1"/>
  <c r="I351" i="1"/>
  <c r="I352" i="1"/>
  <c r="I348" i="1"/>
  <c r="D343" i="1"/>
  <c r="J298" i="1"/>
  <c r="J299" i="1"/>
  <c r="J300" i="1"/>
  <c r="J301" i="1"/>
  <c r="J297" i="1"/>
  <c r="F160" i="1"/>
  <c r="F93" i="1"/>
  <c r="F85" i="1"/>
  <c r="F56" i="1"/>
  <c r="F46" i="1"/>
  <c r="F38" i="1"/>
  <c r="F31" i="1"/>
  <c r="F23" i="1"/>
  <c r="F13" i="1"/>
  <c r="J352" i="1" l="1"/>
  <c r="J302" i="1"/>
  <c r="H3" i="1" l="1"/>
  <c r="G3" i="1" s="1"/>
</calcChain>
</file>

<file path=xl/sharedStrings.xml><?xml version="1.0" encoding="utf-8"?>
<sst xmlns="http://schemas.openxmlformats.org/spreadsheetml/2006/main" count="270" uniqueCount="201">
  <si>
    <t>1)</t>
  </si>
  <si>
    <t xml:space="preserve">Pour la pose d'un bardage, il est conseillé de prendre en compte un certain nombre de </t>
  </si>
  <si>
    <t>Pour éviter toute rétention d'humidité, un bardage doit être ventilé. Quelle est l'épaisseur</t>
  </si>
  <si>
    <t>minimum de la lame d'air en tout point ?</t>
  </si>
  <si>
    <t>Ecrire un X dans la bonne case.</t>
  </si>
  <si>
    <t>10mm</t>
  </si>
  <si>
    <t>15mm</t>
  </si>
  <si>
    <t>22mm</t>
  </si>
  <si>
    <t>27mm</t>
  </si>
  <si>
    <t>X</t>
  </si>
  <si>
    <t>Pour fixer les tasseaux, quel est l'espacement minimum et maximum des tasseaux</t>
  </si>
  <si>
    <t>40cm</t>
  </si>
  <si>
    <t>45cm</t>
  </si>
  <si>
    <t>50cm</t>
  </si>
  <si>
    <t>55cm</t>
  </si>
  <si>
    <t>60cm</t>
  </si>
  <si>
    <t>65cm</t>
  </si>
  <si>
    <t>70cm</t>
  </si>
  <si>
    <t>45mm</t>
  </si>
  <si>
    <t>50mm</t>
  </si>
  <si>
    <t>70mm</t>
  </si>
  <si>
    <t>90mm</t>
  </si>
  <si>
    <t>Pour les lames d'une largeur supérieure à 125mm, combien faut-il de pointe ?</t>
  </si>
  <si>
    <t>2)</t>
  </si>
  <si>
    <t xml:space="preserve">Dans le cas de lames à rainure et languettes posées à l'horizontale, la languette est </t>
  </si>
  <si>
    <t>toujours dirigée vers le haut.</t>
  </si>
  <si>
    <t xml:space="preserve">La façade étant exposée aux intempéries, il convient de tenir compte des conditions </t>
  </si>
  <si>
    <t>d'écoulement de l'eau de pluie sur les parties courantes ainsi qu'aux points singuliers.</t>
  </si>
  <si>
    <t>Différents types de pose existent : verticale, horizontale ou oblique.</t>
  </si>
  <si>
    <t>Quel type de pose présente des risques de rétention d'eau en partie basse des lames ?</t>
  </si>
  <si>
    <t>Verticale</t>
  </si>
  <si>
    <t>Horizontale</t>
  </si>
  <si>
    <t>Oblique</t>
  </si>
  <si>
    <t>3)</t>
  </si>
  <si>
    <t xml:space="preserve">Le pare-pluie assure l'étanchéité de la façade et non le bardage. </t>
  </si>
  <si>
    <t>Quel est son rôle ?</t>
  </si>
  <si>
    <t>Ecrire un X dans les bonnes cases.</t>
  </si>
  <si>
    <t>Laisser passer la vapeur d'eau de l'intérieur vers l'extérieur du bâtiment</t>
  </si>
  <si>
    <t>Accélérer la condensation</t>
  </si>
  <si>
    <t>Eviter les pénétrations d'eau accidentelles</t>
  </si>
  <si>
    <t>Eviter la condensation</t>
  </si>
  <si>
    <t>Laisser passer la vapeur d'eau de l'extérieur vers l'intérieur du bâtiment</t>
  </si>
  <si>
    <t>paramètre afin que le succès soit garanti.</t>
  </si>
  <si>
    <t>Il est obligatoire sur les murs à cavité ouverte.</t>
  </si>
  <si>
    <t>Quelle est la valeur minimum aux joint verticaux ?</t>
  </si>
  <si>
    <t>100mm</t>
  </si>
  <si>
    <t>150mm</t>
  </si>
  <si>
    <t>4)</t>
  </si>
  <si>
    <t>Donner la classe pour des lames destinées à être posées verticalement, avec ventillation</t>
  </si>
  <si>
    <t>et drainage.</t>
  </si>
  <si>
    <t>Classe 2</t>
  </si>
  <si>
    <t>Classe 3</t>
  </si>
  <si>
    <t>Classe 4</t>
  </si>
  <si>
    <t>5)</t>
  </si>
  <si>
    <t>10cm</t>
  </si>
  <si>
    <t>15cm</t>
  </si>
  <si>
    <t>20cm</t>
  </si>
  <si>
    <t xml:space="preserve">Fixé par des pointes ou agrafes, ou par des tasseaux de l'ossature secondaire. Il faut </t>
  </si>
  <si>
    <t>veiller à sa pose par recouvrement.</t>
  </si>
  <si>
    <t xml:space="preserve">A quelle distance arrêtez-vous le bardage afin d'éviter les eaux de rebondissement </t>
  </si>
  <si>
    <t>du sol ?</t>
  </si>
  <si>
    <t xml:space="preserve">Pour la fixation des lames sur les tasseaux, donnez la longueur minimale des </t>
  </si>
  <si>
    <t>pointes utilisées.</t>
  </si>
  <si>
    <t>QUESTIONNAIRE TITRE PRO POSEUR</t>
  </si>
  <si>
    <t>Compétence : Pose des bardages extérieurs</t>
  </si>
  <si>
    <t>Compétence : Installer des portes de garage manuelles ou motorisées.</t>
  </si>
  <si>
    <t>6)</t>
  </si>
  <si>
    <t>Vous remplacez un poseur en arrêt maladie, les profils métalliques d'une porte de garage</t>
  </si>
  <si>
    <t>sectionnelle sont déjà fixés. Quels sont les points que vous vérifiez avant de continuer</t>
  </si>
  <si>
    <t>l'installation ?</t>
  </si>
  <si>
    <t>Vous devez installer une porte de garage en feuillure.</t>
  </si>
  <si>
    <t>Indiquer l'ordre chronologique des opérations.</t>
  </si>
  <si>
    <t>Ecrire 1, 2, 3… dans les case.</t>
  </si>
  <si>
    <t>Présenter provisoirement la porte en équilibrant les cochonnets.</t>
  </si>
  <si>
    <t>Effectuer les trous de scellement.</t>
  </si>
  <si>
    <t>Régler la porte en hauteur les aplombs et le niveau.</t>
  </si>
  <si>
    <t>Bloquer définitivement la porte.</t>
  </si>
  <si>
    <t>Equiper la porte de patte de scellement.</t>
  </si>
  <si>
    <t>Préparer le mélange à sceller.</t>
  </si>
  <si>
    <t>Repérer les scellements.</t>
  </si>
  <si>
    <t>Garnir les points de scellements.</t>
  </si>
  <si>
    <t>Implanter la porte de garage.</t>
  </si>
  <si>
    <t>8)</t>
  </si>
  <si>
    <t>Vous intervenez sur un chantier pour démonter une vielle porte de garage traitée à la</t>
  </si>
  <si>
    <t>créosote comportant une partie vitrée.</t>
  </si>
  <si>
    <t>Votre entreprise vous demande d'évacuer les dééchets du chantier. Pour cela vous :</t>
  </si>
  <si>
    <t>Séparez les déchets inertes de classe 3, les déchets non dangereux et non inertes de classe 2, les déchets dangereux de classe 1.</t>
  </si>
  <si>
    <t>Enfouissez les déchets.</t>
  </si>
  <si>
    <t>Brulez la porte sur le chantier.</t>
  </si>
  <si>
    <t>Amenez les déchets dans les bennes appropriées.</t>
  </si>
  <si>
    <t>Pouvez-vous stocker temporairement des déchets sur un chantier ?</t>
  </si>
  <si>
    <t>Compétence : Installer des stores d'occultation et de protection solaire manuels ou mototrisésmanuelles ou motorisées.</t>
  </si>
  <si>
    <t>10)</t>
  </si>
  <si>
    <t>Vous devez installer un store banne d'une tombée de 2,50m en respectant une hauteur de pose</t>
  </si>
  <si>
    <t>maximum et une hauteur de passage de 2,00m.</t>
  </si>
  <si>
    <t>Hypothèse :</t>
  </si>
  <si>
    <t>Hauteur sous toiture : 2,80m</t>
  </si>
  <si>
    <t>Hauteur de tableau de la baie : 2,25m</t>
  </si>
  <si>
    <r>
      <t xml:space="preserve">En vous aidant du tableau, donner la valeur de l'angle </t>
    </r>
    <r>
      <rPr>
        <sz val="11"/>
        <color theme="1"/>
        <rFont val="Symbol"/>
        <family val="1"/>
        <charset val="2"/>
      </rPr>
      <t>a</t>
    </r>
  </si>
  <si>
    <r>
      <t xml:space="preserve">Valeur de l'angle </t>
    </r>
    <r>
      <rPr>
        <sz val="11"/>
        <color theme="1"/>
        <rFont val="Symbol"/>
        <family val="1"/>
        <charset val="2"/>
      </rPr>
      <t>a</t>
    </r>
  </si>
  <si>
    <t>5°</t>
  </si>
  <si>
    <t>10°</t>
  </si>
  <si>
    <t>15°</t>
  </si>
  <si>
    <t>20°</t>
  </si>
  <si>
    <t>25°</t>
  </si>
  <si>
    <t>Tombée</t>
  </si>
  <si>
    <t>Valeur de C</t>
  </si>
  <si>
    <t>Donner la hauteur en mm de l'axe de la console par rapport au dessus du linteau.</t>
  </si>
  <si>
    <t>Hauteur :</t>
  </si>
  <si>
    <t>mm</t>
  </si>
  <si>
    <t>11)</t>
  </si>
  <si>
    <t>Lors de l'installation d'un store banne, la fixation des consoles se fait parfois avec des</t>
  </si>
  <si>
    <t>chevilles à expansions dans un matériaux plein.</t>
  </si>
  <si>
    <t>Commenter les illustrations.</t>
  </si>
  <si>
    <t>Nettoyer le trou de perçage</t>
  </si>
  <si>
    <t>Percer le mur plein</t>
  </si>
  <si>
    <t>Tracer l'emplacement du trou</t>
  </si>
  <si>
    <t>Placer la cheville à expansion et fixer la cornière</t>
  </si>
  <si>
    <t>???</t>
  </si>
  <si>
    <t>12)</t>
  </si>
  <si>
    <t>Lors de l'installation d'un store banne, la fixation des consoles se fait souvent avec un</t>
  </si>
  <si>
    <t>scellement chimique dans un matériaux creux.</t>
  </si>
  <si>
    <t>Injection de la résine</t>
  </si>
  <si>
    <t>Mise en place des tamis</t>
  </si>
  <si>
    <t>Réaliser le trou de correspondance au diamètre des tamis</t>
  </si>
  <si>
    <t>Mise en charge</t>
  </si>
  <si>
    <t>Mise en place des tiges filetées et attente de prise</t>
  </si>
  <si>
    <t>13)</t>
  </si>
  <si>
    <t>aux opérations.</t>
  </si>
  <si>
    <t>Opérations</t>
  </si>
  <si>
    <t>Bloquer les boulons en commençant par le boulon supérieur.</t>
  </si>
  <si>
    <t>Régler les bras à l'aide des vis pointeau afin d'obtenir la barre horizontale.</t>
  </si>
  <si>
    <t>Serrer les vis-pointeau après le réglage définitif.</t>
  </si>
  <si>
    <t>Détendre la toile.</t>
  </si>
  <si>
    <t>Ordre</t>
  </si>
  <si>
    <t>Figures</t>
  </si>
  <si>
    <t>14)</t>
  </si>
  <si>
    <t>Vous devez installer un stare de protection solaire. Pour travailler en sécurité quel choix de</t>
  </si>
  <si>
    <t>matériel faites-vous ?</t>
  </si>
  <si>
    <t>Cocher la bonne réponse.</t>
  </si>
  <si>
    <t>Réponse :</t>
  </si>
  <si>
    <t>A</t>
  </si>
  <si>
    <t>B</t>
  </si>
  <si>
    <t>C</t>
  </si>
  <si>
    <t>Desserrer légèrement les boulons de réglage de l'inclinaison sur chaque support de bras.</t>
  </si>
  <si>
    <t>Vous devez régler l'inclinaison des bras sur un store banne.</t>
  </si>
  <si>
    <r>
      <t xml:space="preserve">Indiquer l'odre chronologique des opérations </t>
    </r>
    <r>
      <rPr>
        <u/>
        <sz val="11"/>
        <color theme="1"/>
        <rFont val="Calibri"/>
        <family val="2"/>
        <scheme val="minor"/>
      </rPr>
      <t>et</t>
    </r>
    <r>
      <rPr>
        <sz val="11"/>
        <color theme="1"/>
        <rFont val="Calibri"/>
        <family val="2"/>
        <scheme val="minor"/>
      </rPr>
      <t xml:space="preserve"> le numéro des figures correspondant </t>
    </r>
  </si>
  <si>
    <t>15)</t>
  </si>
  <si>
    <t>Vous devez démonter un store banne motorisé. Que faites-vous pour sécuriser le chantier ?</t>
  </si>
  <si>
    <t>OUI</t>
  </si>
  <si>
    <t>NON</t>
  </si>
  <si>
    <t>Je vérifie que l'électricité est branchée.</t>
  </si>
  <si>
    <t>Je délimite la zone d'intervention avec de la rubalise.</t>
  </si>
  <si>
    <t>Je coupe l'arrivée de l'électricité.</t>
  </si>
  <si>
    <t>Je prévois l'utilisation d'une nacelle à roulette.</t>
  </si>
  <si>
    <t>Je prévois l'utilisation d'escabots.</t>
  </si>
  <si>
    <t>Compétence : Poser des terrasses en bois.</t>
  </si>
  <si>
    <t>16)</t>
  </si>
  <si>
    <t>Pour poser une terrasse en bois sur un solivage, vous devez tenir compte de la bande de</t>
  </si>
  <si>
    <t>chargement pour trouver la section et l'entraxe des solives.</t>
  </si>
  <si>
    <t>Sur votre chantier vous avez une portée libre entre les appuis de 5m, un entraxe entre les</t>
  </si>
  <si>
    <t>solives de 0,4m.</t>
  </si>
  <si>
    <t>En sachant que le poids propre des lames de terrasse est de 21kg/m², celui des solives de 24kg/m².</t>
  </si>
  <si>
    <t>Compte tenu des surcharges d'exploitation d'une valeur de 150kg/m² et de la charge</t>
  </si>
  <si>
    <t>ponctuelle (neige) d'une valeur de 15kg/m².</t>
  </si>
  <si>
    <t>Quelle est la charge totale par solive ?</t>
  </si>
  <si>
    <t>186kg</t>
  </si>
  <si>
    <t>210kg</t>
  </si>
  <si>
    <t>372kg</t>
  </si>
  <si>
    <t>420kg</t>
  </si>
  <si>
    <t>La portée libre étant de 5m, des entretoise entre solives sont nécessaires.</t>
  </si>
  <si>
    <t>Quel est le nombre nécessaire de rangée d'entretoises entre deux solives de 75 x 200 ?</t>
  </si>
  <si>
    <t>17)</t>
  </si>
  <si>
    <t xml:space="preserve">Pour poser une terrasse en bois sur des lambourdes, vous devez respecter une largeur </t>
  </si>
  <si>
    <t>minimale de lambourde pour les parties courantes du platelage de :</t>
  </si>
  <si>
    <t>71mm</t>
  </si>
  <si>
    <t>81mm</t>
  </si>
  <si>
    <t>95mm</t>
  </si>
  <si>
    <t>18)</t>
  </si>
  <si>
    <t>Pour permettre un renfoncement correct des organes de fixation des lames, vous devez tenir</t>
  </si>
  <si>
    <t>compte à la fois de l'épaisseur des lames du platelage et du diamètre de la vis.</t>
  </si>
  <si>
    <t>Quelle est la hauteur minimale de la lambourde en sachant que le platelage a une épaisseur</t>
  </si>
  <si>
    <t>de 24mm et que la fixation se fait avec des vis de 5.</t>
  </si>
  <si>
    <t>40mm</t>
  </si>
  <si>
    <t>19)</t>
  </si>
  <si>
    <t>Pour fixer des lames de terrasse en bois sur des lambourdes, vous devez respecter un e distance</t>
  </si>
  <si>
    <t>minimale b des points de fixation en partie courante (voir figure 1).</t>
  </si>
  <si>
    <t>Quelle est la valeur de b en sachant que la lame a une largeur de 90mm et que la fixation</t>
  </si>
  <si>
    <t>se fait avec des vis de 5 ?</t>
  </si>
  <si>
    <t>12mm</t>
  </si>
  <si>
    <t>18mm</t>
  </si>
  <si>
    <t>21mm</t>
  </si>
  <si>
    <t>20)</t>
  </si>
  <si>
    <t>Choisir la machine la plus adaptée à la coupe des lames de terrasse.</t>
  </si>
  <si>
    <r>
      <t xml:space="preserve">Angle </t>
    </r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  <scheme val="minor"/>
      </rPr>
      <t xml:space="preserve"> =</t>
    </r>
  </si>
  <si>
    <t>°</t>
  </si>
  <si>
    <t>Les profils fixés sont de niveau</t>
  </si>
  <si>
    <t>Les profils fixés sont d'aplomb</t>
  </si>
  <si>
    <t>Les cotes sont respectées</t>
  </si>
  <si>
    <t>Les profils sont bien fixés, écrous serrés</t>
  </si>
  <si>
    <t>Les écarts sont réguliers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</si>
</sst>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8" formatCode="0.0"/>
  </numFmts>
  <fonts count="9" x14ac:knownFonts="1">
    <font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b/>
      <sz val="12"/>
      <color rgb="FF0000F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2" fillId="0" borderId="0" xfId="0" applyFo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shrinkToFit="1"/>
    </xf>
    <xf numFmtId="0" fontId="0" fillId="0" borderId="6" xfId="0" applyBorder="1"/>
    <xf numFmtId="0" fontId="0" fillId="0" borderId="5" xfId="0" applyBorder="1"/>
    <xf numFmtId="0" fontId="0" fillId="0" borderId="7" xfId="0" applyBorder="1"/>
    <xf numFmtId="0" fontId="6" fillId="0" borderId="0" xfId="0" applyFont="1"/>
    <xf numFmtId="0" fontId="2" fillId="0" borderId="0" xfId="0" applyFont="1" applyAlignment="1">
      <alignment horizontal="left" vertical="center" wrapText="1"/>
    </xf>
    <xf numFmtId="0" fontId="0" fillId="2" borderId="1" xfId="0" applyFill="1" applyBorder="1" applyAlignment="1">
      <alignment horizontal="center" shrinkToFit="1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6" fillId="0" borderId="0" xfId="0" applyFont="1" applyAlignment="1">
      <alignment shrinkToFit="1"/>
    </xf>
    <xf numFmtId="168" fontId="6" fillId="0" borderId="1" xfId="0" applyNumberFormat="1" applyFont="1" applyBorder="1"/>
    <xf numFmtId="168" fontId="6" fillId="0" borderId="0" xfId="0" applyNumberFormat="1" applyFont="1"/>
    <xf numFmtId="0" fontId="8" fillId="0" borderId="0" xfId="0" applyFont="1"/>
    <xf numFmtId="0" fontId="0" fillId="2" borderId="1" xfId="0" applyFill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647700</xdr:colOff>
      <xdr:row>108</xdr:row>
      <xdr:rowOff>76200</xdr:rowOff>
    </xdr:from>
    <xdr:to>
      <xdr:col>7</xdr:col>
      <xdr:colOff>19050</xdr:colOff>
      <xdr:row>127</xdr:row>
      <xdr:rowOff>104775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95450" y="20916900"/>
          <a:ext cx="3181350" cy="3648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85725</xdr:colOff>
      <xdr:row>167</xdr:row>
      <xdr:rowOff>129007</xdr:rowOff>
    </xdr:from>
    <xdr:to>
      <xdr:col>7</xdr:col>
      <xdr:colOff>733425</xdr:colOff>
      <xdr:row>183</xdr:row>
      <xdr:rowOff>161925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19475" y="32247307"/>
          <a:ext cx="2171700" cy="30809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8</xdr:col>
      <xdr:colOff>38100</xdr:colOff>
      <xdr:row>205</xdr:row>
      <xdr:rowOff>66675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0" y="35547300"/>
          <a:ext cx="5372100" cy="38766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8</xdr:col>
      <xdr:colOff>390525</xdr:colOff>
      <xdr:row>238</xdr:row>
      <xdr:rowOff>141169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0" y="41643300"/>
          <a:ext cx="5724525" cy="41416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396952</xdr:colOff>
      <xdr:row>250</xdr:row>
      <xdr:rowOff>66675</xdr:rowOff>
    </xdr:from>
    <xdr:to>
      <xdr:col>5</xdr:col>
      <xdr:colOff>333375</xdr:colOff>
      <xdr:row>266</xdr:row>
      <xdr:rowOff>171450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2702" y="47996475"/>
          <a:ext cx="2984423" cy="3152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275</xdr:row>
      <xdr:rowOff>85726</xdr:rowOff>
    </xdr:from>
    <xdr:to>
      <xdr:col>2</xdr:col>
      <xdr:colOff>685800</xdr:colOff>
      <xdr:row>285</xdr:row>
      <xdr:rowOff>42864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9100" y="52778026"/>
          <a:ext cx="1314450" cy="18621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307</xdr:row>
      <xdr:rowOff>0</xdr:rowOff>
    </xdr:from>
    <xdr:to>
      <xdr:col>9</xdr:col>
      <xdr:colOff>361173</xdr:colOff>
      <xdr:row>313</xdr:row>
      <xdr:rowOff>161762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0" y="58788300"/>
          <a:ext cx="6219048" cy="1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327</xdr:row>
      <xdr:rowOff>85725</xdr:rowOff>
    </xdr:from>
    <xdr:to>
      <xdr:col>7</xdr:col>
      <xdr:colOff>685800</xdr:colOff>
      <xdr:row>340</xdr:row>
      <xdr:rowOff>161925</xdr:rowOff>
    </xdr:to>
    <xdr:pic>
      <xdr:nvPicPr>
        <xdr:cNvPr id="10" name="Image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62845950"/>
          <a:ext cx="5133975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7</xdr:col>
      <xdr:colOff>599429</xdr:colOff>
      <xdr:row>376</xdr:row>
      <xdr:rowOff>142453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750" y="68903850"/>
          <a:ext cx="5171429" cy="3380953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417</xdr:row>
      <xdr:rowOff>133350</xdr:rowOff>
    </xdr:from>
    <xdr:to>
      <xdr:col>4</xdr:col>
      <xdr:colOff>599922</xdr:colOff>
      <xdr:row>427</xdr:row>
      <xdr:rowOff>123588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43100" y="80086200"/>
          <a:ext cx="1228572" cy="1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437</xdr:row>
      <xdr:rowOff>95250</xdr:rowOff>
    </xdr:from>
    <xdr:to>
      <xdr:col>9</xdr:col>
      <xdr:colOff>171450</xdr:colOff>
      <xdr:row>446</xdr:row>
      <xdr:rowOff>114300</xdr:rowOff>
    </xdr:to>
    <xdr:pic>
      <xdr:nvPicPr>
        <xdr:cNvPr id="14" name="Image 1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3858100"/>
          <a:ext cx="5981700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333375</xdr:colOff>
      <xdr:row>433</xdr:row>
      <xdr:rowOff>139669</xdr:rowOff>
    </xdr:from>
    <xdr:to>
      <xdr:col>9</xdr:col>
      <xdr:colOff>412621</xdr:colOff>
      <xdr:row>439</xdr:row>
      <xdr:rowOff>57150</xdr:rowOff>
    </xdr:to>
    <xdr:pic>
      <xdr:nvPicPr>
        <xdr:cNvPr id="15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83140519"/>
          <a:ext cx="2031871" cy="106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8"/>
  <sheetViews>
    <sheetView tabSelected="1" workbookViewId="0">
      <selection activeCell="C448" sqref="C448"/>
    </sheetView>
  </sheetViews>
  <sheetFormatPr baseColWidth="10" defaultRowHeight="15" x14ac:dyDescent="0.25"/>
  <cols>
    <col min="1" max="1" width="4.28515625" customWidth="1"/>
    <col min="9" max="10" width="6.42578125" customWidth="1"/>
  </cols>
  <sheetData>
    <row r="1" spans="1:9" ht="28.5" x14ac:dyDescent="0.45">
      <c r="A1" s="19" t="s">
        <v>63</v>
      </c>
      <c r="B1" s="20"/>
      <c r="C1" s="20"/>
      <c r="D1" s="20"/>
      <c r="E1" s="20"/>
      <c r="F1" s="20"/>
      <c r="G1" s="20"/>
      <c r="H1" s="20"/>
      <c r="I1" s="21"/>
    </row>
    <row r="3" spans="1:9" ht="18.75" x14ac:dyDescent="0.3">
      <c r="A3" s="5" t="s">
        <v>64</v>
      </c>
      <c r="G3" s="29">
        <f>H3*20/31.5</f>
        <v>0</v>
      </c>
      <c r="H3" s="30">
        <f>F13+H20+F23+F31+F38+F46+F56+J69+F77+F85+F93+J108+J143+J154+F160+F242+F269+I286+J302+N323+D343+J352+F388+F395+F403+F413+F434+D448</f>
        <v>0</v>
      </c>
    </row>
    <row r="5" spans="1:9" x14ac:dyDescent="0.25">
      <c r="A5" t="s">
        <v>0</v>
      </c>
      <c r="B5" t="s">
        <v>1</v>
      </c>
    </row>
    <row r="6" spans="1:9" x14ac:dyDescent="0.25">
      <c r="B6" t="s">
        <v>42</v>
      </c>
    </row>
    <row r="8" spans="1:9" x14ac:dyDescent="0.25">
      <c r="B8" t="s">
        <v>2</v>
      </c>
    </row>
    <row r="9" spans="1:9" x14ac:dyDescent="0.25">
      <c r="B9" t="s">
        <v>3</v>
      </c>
    </row>
    <row r="11" spans="1:9" x14ac:dyDescent="0.25">
      <c r="B11" t="s">
        <v>4</v>
      </c>
    </row>
    <row r="12" spans="1:9" x14ac:dyDescent="0.25">
      <c r="B12" s="32" t="s">
        <v>5</v>
      </c>
      <c r="C12" s="32" t="s">
        <v>6</v>
      </c>
      <c r="D12" s="32" t="s">
        <v>7</v>
      </c>
      <c r="E12" s="32" t="s">
        <v>8</v>
      </c>
    </row>
    <row r="13" spans="1:9" x14ac:dyDescent="0.25">
      <c r="B13" s="33"/>
      <c r="C13" s="33"/>
      <c r="D13" s="33"/>
      <c r="E13" s="33"/>
      <c r="F13" s="31">
        <f>IF(B13="X",1,0)</f>
        <v>0</v>
      </c>
    </row>
    <row r="16" spans="1:9" x14ac:dyDescent="0.25">
      <c r="B16" t="s">
        <v>10</v>
      </c>
    </row>
    <row r="18" spans="2:8" x14ac:dyDescent="0.25">
      <c r="B18" t="s">
        <v>4</v>
      </c>
    </row>
    <row r="19" spans="2:8" x14ac:dyDescent="0.25">
      <c r="B19" s="32" t="s">
        <v>11</v>
      </c>
      <c r="C19" s="32" t="s">
        <v>12</v>
      </c>
      <c r="D19" s="32" t="s">
        <v>13</v>
      </c>
      <c r="E19" s="32" t="s">
        <v>14</v>
      </c>
    </row>
    <row r="20" spans="2:8" x14ac:dyDescent="0.25">
      <c r="B20" s="33"/>
      <c r="C20" s="33"/>
      <c r="D20" s="33"/>
      <c r="E20" s="33"/>
      <c r="F20" s="12">
        <f>IF(B20="X",0.5,0)</f>
        <v>0</v>
      </c>
      <c r="G20" s="12">
        <f>IF(E20="X",0.5,0)</f>
        <v>0</v>
      </c>
      <c r="H20" s="31">
        <f>SUM(F20:G20)</f>
        <v>0</v>
      </c>
    </row>
    <row r="22" spans="2:8" x14ac:dyDescent="0.25">
      <c r="B22" s="32" t="s">
        <v>15</v>
      </c>
      <c r="C22" s="32" t="s">
        <v>16</v>
      </c>
      <c r="D22" s="32" t="s">
        <v>17</v>
      </c>
    </row>
    <row r="23" spans="2:8" x14ac:dyDescent="0.25">
      <c r="B23" s="33"/>
      <c r="C23" s="33"/>
      <c r="D23" s="33"/>
      <c r="F23" s="31">
        <f>IF(C23="X",1,0)</f>
        <v>0</v>
      </c>
    </row>
    <row r="26" spans="2:8" x14ac:dyDescent="0.25">
      <c r="B26" t="s">
        <v>61</v>
      </c>
    </row>
    <row r="27" spans="2:8" x14ac:dyDescent="0.25">
      <c r="B27" t="s">
        <v>62</v>
      </c>
    </row>
    <row r="29" spans="2:8" x14ac:dyDescent="0.25">
      <c r="B29" t="s">
        <v>4</v>
      </c>
    </row>
    <row r="30" spans="2:8" x14ac:dyDescent="0.25">
      <c r="B30" s="32" t="s">
        <v>18</v>
      </c>
      <c r="C30" s="32" t="s">
        <v>19</v>
      </c>
      <c r="D30" s="32" t="s">
        <v>20</v>
      </c>
      <c r="E30" s="32" t="s">
        <v>21</v>
      </c>
    </row>
    <row r="31" spans="2:8" x14ac:dyDescent="0.25">
      <c r="B31" s="33"/>
      <c r="C31" s="33"/>
      <c r="D31" s="33"/>
      <c r="E31" s="33"/>
      <c r="F31" s="31">
        <f>IF(B31="X",1,0)</f>
        <v>0</v>
      </c>
    </row>
    <row r="34" spans="2:6" x14ac:dyDescent="0.25">
      <c r="B34" t="s">
        <v>22</v>
      </c>
    </row>
    <row r="36" spans="2:6" x14ac:dyDescent="0.25">
      <c r="B36" t="s">
        <v>4</v>
      </c>
    </row>
    <row r="37" spans="2:6" x14ac:dyDescent="0.25">
      <c r="B37" s="32">
        <v>1</v>
      </c>
      <c r="C37" s="32">
        <v>2</v>
      </c>
      <c r="D37" s="32">
        <v>3</v>
      </c>
      <c r="E37" s="32">
        <v>4</v>
      </c>
    </row>
    <row r="38" spans="2:6" x14ac:dyDescent="0.25">
      <c r="B38" s="33"/>
      <c r="C38" s="33"/>
      <c r="D38" s="33"/>
      <c r="E38" s="33"/>
      <c r="F38" s="31">
        <f>IF(C38="X",1,0)</f>
        <v>0</v>
      </c>
    </row>
    <row r="41" spans="2:6" x14ac:dyDescent="0.25">
      <c r="B41" t="s">
        <v>24</v>
      </c>
    </row>
    <row r="42" spans="2:6" x14ac:dyDescent="0.25">
      <c r="B42" t="s">
        <v>25</v>
      </c>
    </row>
    <row r="44" spans="2:6" x14ac:dyDescent="0.25">
      <c r="B44" t="s">
        <v>4</v>
      </c>
    </row>
    <row r="45" spans="2:6" x14ac:dyDescent="0.25">
      <c r="B45" s="32" t="b">
        <v>1</v>
      </c>
      <c r="C45" s="32" t="b">
        <v>0</v>
      </c>
    </row>
    <row r="46" spans="2:6" x14ac:dyDescent="0.25">
      <c r="B46" s="33"/>
      <c r="C46" s="33"/>
      <c r="F46" s="31">
        <f>IF(B46="X",1,0)</f>
        <v>0</v>
      </c>
    </row>
    <row r="49" spans="1:10" x14ac:dyDescent="0.25">
      <c r="A49" t="s">
        <v>23</v>
      </c>
      <c r="B49" t="s">
        <v>26</v>
      </c>
    </row>
    <row r="50" spans="1:10" x14ac:dyDescent="0.25">
      <c r="B50" t="s">
        <v>27</v>
      </c>
    </row>
    <row r="51" spans="1:10" x14ac:dyDescent="0.25">
      <c r="B51" t="s">
        <v>28</v>
      </c>
    </row>
    <row r="52" spans="1:10" x14ac:dyDescent="0.25">
      <c r="B52" t="s">
        <v>29</v>
      </c>
    </row>
    <row r="54" spans="1:10" x14ac:dyDescent="0.25">
      <c r="B54" t="s">
        <v>4</v>
      </c>
    </row>
    <row r="55" spans="1:10" x14ac:dyDescent="0.25">
      <c r="B55" s="32" t="s">
        <v>30</v>
      </c>
      <c r="C55" s="32" t="s">
        <v>31</v>
      </c>
      <c r="D55" s="32" t="s">
        <v>32</v>
      </c>
    </row>
    <row r="56" spans="1:10" x14ac:dyDescent="0.25">
      <c r="B56" s="33"/>
      <c r="C56" s="33"/>
      <c r="D56" s="33"/>
      <c r="F56" s="31">
        <f>IF(C56="X",1,0)</f>
        <v>0</v>
      </c>
    </row>
    <row r="59" spans="1:10" x14ac:dyDescent="0.25">
      <c r="A59" t="s">
        <v>33</v>
      </c>
      <c r="B59" t="s">
        <v>34</v>
      </c>
    </row>
    <row r="60" spans="1:10" x14ac:dyDescent="0.25">
      <c r="B60" t="s">
        <v>43</v>
      </c>
    </row>
    <row r="61" spans="1:10" x14ac:dyDescent="0.25">
      <c r="B61" t="s">
        <v>35</v>
      </c>
    </row>
    <row r="63" spans="1:10" x14ac:dyDescent="0.25">
      <c r="B63" t="s">
        <v>36</v>
      </c>
    </row>
    <row r="64" spans="1:10" x14ac:dyDescent="0.25">
      <c r="B64" s="33"/>
      <c r="C64" s="2" t="s">
        <v>37</v>
      </c>
      <c r="D64" s="3"/>
      <c r="E64" s="3"/>
      <c r="F64" s="3"/>
      <c r="G64" s="3"/>
      <c r="H64" s="4"/>
      <c r="I64" s="12" t="s">
        <v>9</v>
      </c>
      <c r="J64" s="12">
        <f>IF(I64=B64,0.5,0)</f>
        <v>0</v>
      </c>
    </row>
    <row r="65" spans="1:10" x14ac:dyDescent="0.25">
      <c r="B65" s="33"/>
      <c r="C65" s="2" t="s">
        <v>38</v>
      </c>
      <c r="D65" s="3"/>
      <c r="E65" s="3"/>
      <c r="F65" s="3"/>
      <c r="G65" s="3"/>
      <c r="H65" s="4"/>
      <c r="I65" s="12"/>
      <c r="J65" s="12"/>
    </row>
    <row r="66" spans="1:10" x14ac:dyDescent="0.25">
      <c r="B66" s="33"/>
      <c r="C66" s="2" t="s">
        <v>39</v>
      </c>
      <c r="D66" s="3"/>
      <c r="E66" s="3"/>
      <c r="F66" s="3"/>
      <c r="G66" s="3"/>
      <c r="H66" s="4"/>
      <c r="I66" s="12" t="s">
        <v>9</v>
      </c>
      <c r="J66" s="12">
        <f>IF(I66=B66,0.5,0)</f>
        <v>0</v>
      </c>
    </row>
    <row r="67" spans="1:10" x14ac:dyDescent="0.25">
      <c r="B67" s="33"/>
      <c r="C67" s="2" t="s">
        <v>40</v>
      </c>
      <c r="D67" s="3"/>
      <c r="E67" s="3"/>
      <c r="F67" s="3"/>
      <c r="G67" s="3"/>
      <c r="H67" s="4"/>
      <c r="I67" s="12"/>
      <c r="J67" s="12"/>
    </row>
    <row r="68" spans="1:10" x14ac:dyDescent="0.25">
      <c r="B68" s="33"/>
      <c r="C68" s="2" t="s">
        <v>41</v>
      </c>
      <c r="D68" s="3"/>
      <c r="E68" s="3"/>
      <c r="F68" s="3"/>
      <c r="G68" s="3"/>
      <c r="H68" s="4"/>
    </row>
    <row r="69" spans="1:10" x14ac:dyDescent="0.25">
      <c r="J69" s="31">
        <f>SUM(J64:J68)</f>
        <v>0</v>
      </c>
    </row>
    <row r="71" spans="1:10" x14ac:dyDescent="0.25">
      <c r="B71" t="s">
        <v>57</v>
      </c>
    </row>
    <row r="72" spans="1:10" x14ac:dyDescent="0.25">
      <c r="B72" t="s">
        <v>58</v>
      </c>
    </row>
    <row r="73" spans="1:10" x14ac:dyDescent="0.25">
      <c r="B73" t="s">
        <v>44</v>
      </c>
    </row>
    <row r="75" spans="1:10" x14ac:dyDescent="0.25">
      <c r="B75" t="s">
        <v>4</v>
      </c>
    </row>
    <row r="76" spans="1:10" x14ac:dyDescent="0.25">
      <c r="B76" s="32" t="s">
        <v>19</v>
      </c>
      <c r="C76" s="32" t="s">
        <v>45</v>
      </c>
      <c r="D76" s="32" t="s">
        <v>46</v>
      </c>
    </row>
    <row r="77" spans="1:10" x14ac:dyDescent="0.25">
      <c r="B77" s="33"/>
      <c r="C77" s="33"/>
      <c r="D77" s="33"/>
      <c r="F77" s="31">
        <f>IF(D77="X",1,0)</f>
        <v>0</v>
      </c>
    </row>
    <row r="80" spans="1:10" x14ac:dyDescent="0.25">
      <c r="A80" t="s">
        <v>47</v>
      </c>
      <c r="B80" t="s">
        <v>48</v>
      </c>
    </row>
    <row r="81" spans="1:6" x14ac:dyDescent="0.25">
      <c r="B81" t="s">
        <v>49</v>
      </c>
    </row>
    <row r="83" spans="1:6" x14ac:dyDescent="0.25">
      <c r="B83" t="s">
        <v>4</v>
      </c>
    </row>
    <row r="84" spans="1:6" x14ac:dyDescent="0.25">
      <c r="B84" s="32" t="s">
        <v>50</v>
      </c>
      <c r="C84" s="32" t="s">
        <v>51</v>
      </c>
      <c r="D84" s="32" t="s">
        <v>52</v>
      </c>
    </row>
    <row r="85" spans="1:6" x14ac:dyDescent="0.25">
      <c r="B85" s="33"/>
      <c r="C85" s="33"/>
      <c r="D85" s="33"/>
      <c r="F85" s="31">
        <f>IF(C85="X",1,0)</f>
        <v>0</v>
      </c>
    </row>
    <row r="88" spans="1:6" x14ac:dyDescent="0.25">
      <c r="A88" t="s">
        <v>53</v>
      </c>
      <c r="B88" t="s">
        <v>59</v>
      </c>
    </row>
    <row r="89" spans="1:6" x14ac:dyDescent="0.25">
      <c r="B89" t="s">
        <v>60</v>
      </c>
    </row>
    <row r="91" spans="1:6" x14ac:dyDescent="0.25">
      <c r="B91" t="s">
        <v>4</v>
      </c>
    </row>
    <row r="92" spans="1:6" x14ac:dyDescent="0.25">
      <c r="B92" s="32" t="s">
        <v>54</v>
      </c>
      <c r="C92" s="32" t="s">
        <v>55</v>
      </c>
      <c r="D92" s="32" t="s">
        <v>56</v>
      </c>
    </row>
    <row r="93" spans="1:6" x14ac:dyDescent="0.25">
      <c r="B93" s="33"/>
      <c r="C93" s="33"/>
      <c r="D93" s="33"/>
      <c r="F93" s="31">
        <f>IF(D93="X",1,0)</f>
        <v>0</v>
      </c>
    </row>
    <row r="96" spans="1:6" ht="18.75" x14ac:dyDescent="0.3">
      <c r="A96" s="5" t="s">
        <v>65</v>
      </c>
    </row>
    <row r="98" spans="1:10" x14ac:dyDescent="0.25">
      <c r="A98" t="s">
        <v>66</v>
      </c>
      <c r="B98" t="s">
        <v>67</v>
      </c>
    </row>
    <row r="99" spans="1:10" x14ac:dyDescent="0.25">
      <c r="B99" t="s">
        <v>68</v>
      </c>
    </row>
    <row r="100" spans="1:10" x14ac:dyDescent="0.25">
      <c r="B100" t="s">
        <v>69</v>
      </c>
    </row>
    <row r="102" spans="1:10" x14ac:dyDescent="0.25">
      <c r="B102" t="s">
        <v>36</v>
      </c>
    </row>
    <row r="103" spans="1:10" x14ac:dyDescent="0.25">
      <c r="B103" s="33"/>
      <c r="C103" s="2" t="s">
        <v>196</v>
      </c>
      <c r="D103" s="3"/>
      <c r="E103" s="3"/>
      <c r="F103" s="3"/>
      <c r="G103" s="3"/>
      <c r="H103" s="4"/>
    </row>
    <row r="104" spans="1:10" x14ac:dyDescent="0.25">
      <c r="B104" s="33"/>
      <c r="C104" s="2" t="s">
        <v>197</v>
      </c>
      <c r="D104" s="3"/>
      <c r="E104" s="3"/>
      <c r="F104" s="3"/>
      <c r="G104" s="3"/>
      <c r="H104" s="4"/>
      <c r="I104" s="12" t="s">
        <v>9</v>
      </c>
      <c r="J104" s="12">
        <f>IF(I104=B104,0.25,0)</f>
        <v>0</v>
      </c>
    </row>
    <row r="105" spans="1:10" x14ac:dyDescent="0.25">
      <c r="B105" s="33"/>
      <c r="C105" s="2" t="s">
        <v>198</v>
      </c>
      <c r="D105" s="3"/>
      <c r="E105" s="3"/>
      <c r="F105" s="3"/>
      <c r="G105" s="3"/>
      <c r="H105" s="4"/>
      <c r="I105" s="12" t="s">
        <v>9</v>
      </c>
      <c r="J105" s="12">
        <f t="shared" ref="J105:J107" si="0">IF(I105=B105,0.25,0)</f>
        <v>0</v>
      </c>
    </row>
    <row r="106" spans="1:10" x14ac:dyDescent="0.25">
      <c r="B106" s="33"/>
      <c r="C106" s="2" t="s">
        <v>199</v>
      </c>
      <c r="D106" s="3"/>
      <c r="E106" s="3"/>
      <c r="F106" s="3"/>
      <c r="G106" s="3"/>
      <c r="H106" s="4"/>
      <c r="I106" s="12" t="s">
        <v>9</v>
      </c>
      <c r="J106" s="12">
        <f t="shared" si="0"/>
        <v>0</v>
      </c>
    </row>
    <row r="107" spans="1:10" x14ac:dyDescent="0.25">
      <c r="B107" s="33"/>
      <c r="C107" s="2" t="s">
        <v>200</v>
      </c>
      <c r="D107" s="3"/>
      <c r="E107" s="3"/>
      <c r="F107" s="3"/>
      <c r="G107" s="3"/>
      <c r="H107" s="4"/>
      <c r="I107" s="12" t="s">
        <v>9</v>
      </c>
      <c r="J107" s="12">
        <f t="shared" si="0"/>
        <v>0</v>
      </c>
    </row>
    <row r="108" spans="1:10" x14ac:dyDescent="0.25">
      <c r="J108" s="12">
        <f>SUM(J104:J107)</f>
        <v>0</v>
      </c>
    </row>
    <row r="130" spans="2:10" x14ac:dyDescent="0.25">
      <c r="B130" t="s">
        <v>70</v>
      </c>
    </row>
    <row r="131" spans="2:10" x14ac:dyDescent="0.25">
      <c r="B131" t="s">
        <v>71</v>
      </c>
    </row>
    <row r="133" spans="2:10" x14ac:dyDescent="0.25">
      <c r="B133" t="s">
        <v>72</v>
      </c>
    </row>
    <row r="134" spans="2:10" x14ac:dyDescent="0.25">
      <c r="B134" s="33"/>
      <c r="C134" s="2" t="s">
        <v>73</v>
      </c>
      <c r="D134" s="3"/>
      <c r="E134" s="3"/>
      <c r="F134" s="3"/>
      <c r="G134" s="3"/>
      <c r="H134" s="4"/>
      <c r="I134" s="12">
        <v>2</v>
      </c>
      <c r="J134" s="12">
        <f>IF(B134=I134,0.5,0)</f>
        <v>0</v>
      </c>
    </row>
    <row r="135" spans="2:10" x14ac:dyDescent="0.25">
      <c r="B135" s="33"/>
      <c r="C135" s="2" t="s">
        <v>74</v>
      </c>
      <c r="D135" s="3"/>
      <c r="E135" s="3"/>
      <c r="F135" s="3"/>
      <c r="G135" s="3"/>
      <c r="H135" s="4"/>
      <c r="I135" s="12">
        <v>5</v>
      </c>
      <c r="J135" s="12">
        <f t="shared" ref="J135:J142" si="1">IF(B135=I135,0.5,0)</f>
        <v>0</v>
      </c>
    </row>
    <row r="136" spans="2:10" x14ac:dyDescent="0.25">
      <c r="B136" s="33"/>
      <c r="C136" s="2" t="s">
        <v>75</v>
      </c>
      <c r="D136" s="3"/>
      <c r="E136" s="3"/>
      <c r="F136" s="3"/>
      <c r="G136" s="3"/>
      <c r="H136" s="4"/>
      <c r="I136" s="12">
        <v>9</v>
      </c>
      <c r="J136" s="12">
        <f t="shared" si="1"/>
        <v>0</v>
      </c>
    </row>
    <row r="137" spans="2:10" x14ac:dyDescent="0.25">
      <c r="B137" s="33"/>
      <c r="C137" s="2" t="s">
        <v>76</v>
      </c>
      <c r="D137" s="3"/>
      <c r="E137" s="3"/>
      <c r="F137" s="3"/>
      <c r="G137" s="3"/>
      <c r="H137" s="4"/>
      <c r="I137" s="12">
        <v>8</v>
      </c>
      <c r="J137" s="12">
        <f t="shared" si="1"/>
        <v>0</v>
      </c>
    </row>
    <row r="138" spans="2:10" x14ac:dyDescent="0.25">
      <c r="B138" s="33"/>
      <c r="C138" s="2" t="s">
        <v>77</v>
      </c>
      <c r="D138" s="3"/>
      <c r="E138" s="3"/>
      <c r="F138" s="3"/>
      <c r="G138" s="3"/>
      <c r="H138" s="4"/>
      <c r="I138" s="12">
        <v>4</v>
      </c>
      <c r="J138" s="12">
        <f t="shared" si="1"/>
        <v>0</v>
      </c>
    </row>
    <row r="139" spans="2:10" x14ac:dyDescent="0.25">
      <c r="B139" s="33"/>
      <c r="C139" s="2" t="s">
        <v>78</v>
      </c>
      <c r="D139" s="3"/>
      <c r="E139" s="3"/>
      <c r="F139" s="3"/>
      <c r="G139" s="3"/>
      <c r="H139" s="4"/>
      <c r="I139" s="12">
        <v>6</v>
      </c>
      <c r="J139" s="12">
        <f t="shared" si="1"/>
        <v>0</v>
      </c>
    </row>
    <row r="140" spans="2:10" x14ac:dyDescent="0.25">
      <c r="B140" s="33"/>
      <c r="C140" s="2" t="s">
        <v>79</v>
      </c>
      <c r="D140" s="3"/>
      <c r="E140" s="3"/>
      <c r="F140" s="3"/>
      <c r="G140" s="3"/>
      <c r="H140" s="4"/>
      <c r="I140" s="12">
        <v>3</v>
      </c>
      <c r="J140" s="12">
        <f t="shared" si="1"/>
        <v>0</v>
      </c>
    </row>
    <row r="141" spans="2:10" x14ac:dyDescent="0.25">
      <c r="B141" s="33"/>
      <c r="C141" s="2" t="s">
        <v>80</v>
      </c>
      <c r="D141" s="3"/>
      <c r="E141" s="3"/>
      <c r="F141" s="3"/>
      <c r="G141" s="3"/>
      <c r="H141" s="4"/>
      <c r="I141" s="12">
        <v>7</v>
      </c>
      <c r="J141" s="12">
        <f t="shared" si="1"/>
        <v>0</v>
      </c>
    </row>
    <row r="142" spans="2:10" x14ac:dyDescent="0.25">
      <c r="B142" s="33"/>
      <c r="C142" s="2" t="s">
        <v>81</v>
      </c>
      <c r="D142" s="3"/>
      <c r="E142" s="3"/>
      <c r="F142" s="3"/>
      <c r="G142" s="3"/>
      <c r="H142" s="4"/>
      <c r="I142" s="12">
        <v>1</v>
      </c>
      <c r="J142" s="12">
        <f t="shared" si="1"/>
        <v>0</v>
      </c>
    </row>
    <row r="143" spans="2:10" x14ac:dyDescent="0.25">
      <c r="J143" s="31">
        <f>SUM(J134:J142)</f>
        <v>0</v>
      </c>
    </row>
    <row r="145" spans="1:10" x14ac:dyDescent="0.25">
      <c r="A145" t="s">
        <v>82</v>
      </c>
      <c r="B145" t="s">
        <v>83</v>
      </c>
    </row>
    <row r="146" spans="1:10" x14ac:dyDescent="0.25">
      <c r="B146" t="s">
        <v>84</v>
      </c>
    </row>
    <row r="147" spans="1:10" x14ac:dyDescent="0.25">
      <c r="B147" t="s">
        <v>85</v>
      </c>
    </row>
    <row r="149" spans="1:10" x14ac:dyDescent="0.25">
      <c r="B149" t="s">
        <v>36</v>
      </c>
    </row>
    <row r="150" spans="1:10" ht="29.25" customHeight="1" x14ac:dyDescent="0.25">
      <c r="B150" s="33"/>
      <c r="C150" s="22" t="s">
        <v>86</v>
      </c>
      <c r="D150" s="23"/>
      <c r="E150" s="23"/>
      <c r="F150" s="23"/>
      <c r="G150" s="23"/>
      <c r="H150" s="24"/>
      <c r="I150" s="12" t="s">
        <v>9</v>
      </c>
      <c r="J150" s="12">
        <f>IF(B150=I150,0.5,0)</f>
        <v>0</v>
      </c>
    </row>
    <row r="151" spans="1:10" x14ac:dyDescent="0.25">
      <c r="B151" s="33"/>
      <c r="C151" s="2" t="s">
        <v>87</v>
      </c>
      <c r="D151" s="3"/>
      <c r="E151" s="3"/>
      <c r="F151" s="3"/>
      <c r="G151" s="3"/>
      <c r="H151" s="4"/>
      <c r="I151" s="12"/>
      <c r="J151" s="12"/>
    </row>
    <row r="152" spans="1:10" x14ac:dyDescent="0.25">
      <c r="B152" s="33"/>
      <c r="C152" s="2" t="s">
        <v>88</v>
      </c>
      <c r="D152" s="3"/>
      <c r="E152" s="3"/>
      <c r="F152" s="3"/>
      <c r="G152" s="3"/>
      <c r="H152" s="4"/>
      <c r="I152" s="12"/>
      <c r="J152" s="12"/>
    </row>
    <row r="153" spans="1:10" x14ac:dyDescent="0.25">
      <c r="B153" s="33"/>
      <c r="C153" s="2" t="s">
        <v>89</v>
      </c>
      <c r="D153" s="3"/>
      <c r="E153" s="3"/>
      <c r="F153" s="3"/>
      <c r="G153" s="3"/>
      <c r="H153" s="4"/>
      <c r="I153" s="12" t="s">
        <v>9</v>
      </c>
      <c r="J153" s="12">
        <f>IF(B153=I153,0.5,0)</f>
        <v>0</v>
      </c>
    </row>
    <row r="154" spans="1:10" x14ac:dyDescent="0.25">
      <c r="J154" s="31">
        <f>SUM(J150:J153)</f>
        <v>0</v>
      </c>
    </row>
    <row r="156" spans="1:10" x14ac:dyDescent="0.25">
      <c r="B156" t="s">
        <v>90</v>
      </c>
    </row>
    <row r="158" spans="1:10" x14ac:dyDescent="0.25">
      <c r="B158" t="s">
        <v>4</v>
      </c>
    </row>
    <row r="159" spans="1:10" x14ac:dyDescent="0.25">
      <c r="B159" s="32" t="b">
        <v>1</v>
      </c>
      <c r="C159" s="32" t="b">
        <v>0</v>
      </c>
    </row>
    <row r="160" spans="1:10" x14ac:dyDescent="0.25">
      <c r="B160" s="33"/>
      <c r="C160" s="33"/>
      <c r="F160" s="31">
        <f>IF(B160="X",1,0)</f>
        <v>0</v>
      </c>
    </row>
    <row r="163" spans="1:10" ht="18.75" customHeight="1" x14ac:dyDescent="0.25">
      <c r="A163" s="18" t="s">
        <v>91</v>
      </c>
      <c r="B163" s="18"/>
      <c r="C163" s="18"/>
      <c r="D163" s="18"/>
      <c r="E163" s="18"/>
      <c r="F163" s="18"/>
      <c r="G163" s="18"/>
      <c r="H163" s="18"/>
      <c r="I163" s="18"/>
      <c r="J163" s="18"/>
    </row>
    <row r="164" spans="1:10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</row>
    <row r="165" spans="1:10" ht="12.75" customHeigh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</row>
    <row r="166" spans="1:10" x14ac:dyDescent="0.25">
      <c r="A166" t="s">
        <v>92</v>
      </c>
      <c r="B166" t="s">
        <v>93</v>
      </c>
    </row>
    <row r="167" spans="1:10" x14ac:dyDescent="0.25">
      <c r="B167" t="s">
        <v>94</v>
      </c>
    </row>
    <row r="168" spans="1:10" x14ac:dyDescent="0.25">
      <c r="B168" t="s">
        <v>95</v>
      </c>
    </row>
    <row r="169" spans="1:10" x14ac:dyDescent="0.25">
      <c r="B169" t="s">
        <v>96</v>
      </c>
    </row>
    <row r="170" spans="1:10" x14ac:dyDescent="0.25">
      <c r="B170" t="s">
        <v>97</v>
      </c>
    </row>
    <row r="208" spans="2:2" x14ac:dyDescent="0.25">
      <c r="B208" t="s">
        <v>98</v>
      </c>
    </row>
    <row r="210" spans="2:8" x14ac:dyDescent="0.25">
      <c r="B210" t="s">
        <v>99</v>
      </c>
      <c r="D210" s="7" t="s">
        <v>100</v>
      </c>
      <c r="E210" s="7" t="s">
        <v>101</v>
      </c>
      <c r="F210" s="7" t="s">
        <v>102</v>
      </c>
      <c r="G210" s="7" t="s">
        <v>103</v>
      </c>
      <c r="H210" s="7" t="s">
        <v>104</v>
      </c>
    </row>
    <row r="212" spans="2:8" x14ac:dyDescent="0.25">
      <c r="B212" t="s">
        <v>105</v>
      </c>
      <c r="C212" s="6">
        <v>1500</v>
      </c>
      <c r="D212" s="1">
        <v>125</v>
      </c>
      <c r="E212" s="1">
        <v>240</v>
      </c>
      <c r="F212" s="1">
        <v>350</v>
      </c>
      <c r="G212" s="1">
        <v>460</v>
      </c>
      <c r="H212" s="1">
        <v>570</v>
      </c>
    </row>
    <row r="213" spans="2:8" x14ac:dyDescent="0.25">
      <c r="C213" s="6">
        <v>2000</v>
      </c>
      <c r="D213" s="1">
        <v>170</v>
      </c>
      <c r="E213" s="1">
        <v>325</v>
      </c>
      <c r="F213" s="1">
        <v>480</v>
      </c>
      <c r="G213" s="1">
        <v>630</v>
      </c>
      <c r="H213" s="1">
        <v>780</v>
      </c>
    </row>
    <row r="214" spans="2:8" x14ac:dyDescent="0.25">
      <c r="C214" s="6">
        <v>2500</v>
      </c>
      <c r="D214" s="1">
        <v>210</v>
      </c>
      <c r="E214" s="1">
        <v>410</v>
      </c>
      <c r="F214" s="1">
        <v>610</v>
      </c>
      <c r="G214" s="1">
        <v>800</v>
      </c>
      <c r="H214" s="1">
        <v>990</v>
      </c>
    </row>
    <row r="215" spans="2:8" x14ac:dyDescent="0.25">
      <c r="C215" s="6">
        <v>3000</v>
      </c>
      <c r="D215" s="1">
        <v>255</v>
      </c>
      <c r="E215" s="1">
        <v>500</v>
      </c>
      <c r="F215" s="1">
        <v>740</v>
      </c>
      <c r="G215" s="1">
        <v>975</v>
      </c>
      <c r="H215" s="1">
        <v>1200</v>
      </c>
    </row>
    <row r="216" spans="2:8" x14ac:dyDescent="0.25">
      <c r="D216" s="25" t="s">
        <v>106</v>
      </c>
      <c r="E216" s="26"/>
      <c r="F216" s="26"/>
      <c r="G216" s="26"/>
      <c r="H216" s="27"/>
    </row>
    <row r="242" spans="2:6" x14ac:dyDescent="0.25">
      <c r="B242" t="s">
        <v>194</v>
      </c>
      <c r="C242" s="33" t="s">
        <v>118</v>
      </c>
      <c r="D242" t="s">
        <v>195</v>
      </c>
      <c r="E242" s="12">
        <v>10</v>
      </c>
      <c r="F242" s="31">
        <f>IF(C242=E242,1,0)</f>
        <v>0</v>
      </c>
    </row>
    <row r="250" spans="2:6" x14ac:dyDescent="0.25">
      <c r="B250" t="s">
        <v>107</v>
      </c>
    </row>
    <row r="269" spans="2:6" x14ac:dyDescent="0.25">
      <c r="B269" t="s">
        <v>108</v>
      </c>
      <c r="C269" s="33" t="s">
        <v>118</v>
      </c>
      <c r="D269" t="s">
        <v>109</v>
      </c>
      <c r="E269" s="12">
        <v>2030</v>
      </c>
      <c r="F269" s="31">
        <f>IF(C269=E269,1,0)</f>
        <v>0</v>
      </c>
    </row>
    <row r="273" spans="1:9" x14ac:dyDescent="0.25">
      <c r="A273" t="s">
        <v>110</v>
      </c>
      <c r="B273" t="s">
        <v>111</v>
      </c>
    </row>
    <row r="274" spans="1:9" x14ac:dyDescent="0.25">
      <c r="B274" t="s">
        <v>112</v>
      </c>
    </row>
    <row r="275" spans="1:9" x14ac:dyDescent="0.25">
      <c r="B275" t="s">
        <v>113</v>
      </c>
    </row>
    <row r="277" spans="1:9" x14ac:dyDescent="0.25">
      <c r="D277" s="34" t="s">
        <v>118</v>
      </c>
      <c r="E277" s="34"/>
      <c r="F277" s="34"/>
      <c r="G277" s="34"/>
      <c r="H277" s="8"/>
    </row>
    <row r="278" spans="1:9" x14ac:dyDescent="0.25">
      <c r="D278" s="34"/>
      <c r="E278" s="34"/>
      <c r="F278" s="34"/>
      <c r="G278" s="34"/>
      <c r="H278" s="8"/>
    </row>
    <row r="279" spans="1:9" x14ac:dyDescent="0.25">
      <c r="D279" s="34"/>
      <c r="E279" s="34"/>
      <c r="F279" s="34"/>
      <c r="G279" s="34"/>
      <c r="H279" s="28" t="s">
        <v>115</v>
      </c>
      <c r="I279" s="12">
        <f>IF(H279=D277,0.3333333,0)</f>
        <v>0</v>
      </c>
    </row>
    <row r="280" spans="1:9" x14ac:dyDescent="0.25">
      <c r="D280" s="34" t="s">
        <v>118</v>
      </c>
      <c r="E280" s="34"/>
      <c r="F280" s="34"/>
      <c r="G280" s="34"/>
      <c r="H280" s="28"/>
      <c r="I280" s="12"/>
    </row>
    <row r="281" spans="1:9" x14ac:dyDescent="0.25">
      <c r="D281" s="34"/>
      <c r="E281" s="34"/>
      <c r="F281" s="34"/>
      <c r="G281" s="34"/>
      <c r="H281" s="28"/>
      <c r="I281" s="12"/>
    </row>
    <row r="282" spans="1:9" x14ac:dyDescent="0.25">
      <c r="D282" s="34"/>
      <c r="E282" s="34"/>
      <c r="F282" s="34"/>
      <c r="G282" s="34"/>
      <c r="H282" s="28" t="s">
        <v>114</v>
      </c>
      <c r="I282" s="12">
        <f>IF(H282=D280,0.3333333,0)</f>
        <v>0</v>
      </c>
    </row>
    <row r="283" spans="1:9" x14ac:dyDescent="0.25">
      <c r="D283" s="34" t="s">
        <v>118</v>
      </c>
      <c r="E283" s="34"/>
      <c r="F283" s="34"/>
      <c r="G283" s="34"/>
      <c r="H283" s="28"/>
      <c r="I283" s="12"/>
    </row>
    <row r="284" spans="1:9" x14ac:dyDescent="0.25">
      <c r="D284" s="34"/>
      <c r="E284" s="34"/>
      <c r="F284" s="34"/>
      <c r="G284" s="34"/>
      <c r="H284" s="28"/>
      <c r="I284" s="12"/>
    </row>
    <row r="285" spans="1:9" x14ac:dyDescent="0.25">
      <c r="D285" s="34"/>
      <c r="E285" s="34"/>
      <c r="F285" s="34"/>
      <c r="G285" s="34"/>
      <c r="H285" s="28" t="s">
        <v>117</v>
      </c>
      <c r="I285" s="12">
        <f>IF(H285=D283,0.3333333,0)</f>
        <v>0</v>
      </c>
    </row>
    <row r="286" spans="1:9" x14ac:dyDescent="0.25">
      <c r="D286" s="12" t="s">
        <v>114</v>
      </c>
      <c r="I286" s="31">
        <f>SUM(I279:I285)</f>
        <v>0</v>
      </c>
    </row>
    <row r="287" spans="1:9" x14ac:dyDescent="0.25">
      <c r="D287" s="12" t="s">
        <v>115</v>
      </c>
    </row>
    <row r="288" spans="1:9" x14ac:dyDescent="0.25">
      <c r="D288" s="12" t="s">
        <v>116</v>
      </c>
    </row>
    <row r="289" spans="1:10" x14ac:dyDescent="0.25">
      <c r="D289" s="12" t="s">
        <v>117</v>
      </c>
    </row>
    <row r="290" spans="1:10" x14ac:dyDescent="0.25">
      <c r="D290" s="12" t="s">
        <v>118</v>
      </c>
    </row>
    <row r="292" spans="1:10" x14ac:dyDescent="0.25">
      <c r="A292" t="s">
        <v>119</v>
      </c>
      <c r="B292" t="s">
        <v>120</v>
      </c>
    </row>
    <row r="293" spans="1:10" x14ac:dyDescent="0.25">
      <c r="B293" t="s">
        <v>121</v>
      </c>
    </row>
    <row r="294" spans="1:10" x14ac:dyDescent="0.25">
      <c r="B294" t="s">
        <v>71</v>
      </c>
    </row>
    <row r="297" spans="1:10" x14ac:dyDescent="0.25">
      <c r="A297" s="12">
        <v>1</v>
      </c>
      <c r="B297" s="33" t="s">
        <v>118</v>
      </c>
      <c r="C297" s="2" t="s">
        <v>122</v>
      </c>
      <c r="D297" s="3"/>
      <c r="E297" s="3"/>
      <c r="F297" s="3"/>
      <c r="G297" s="3"/>
      <c r="H297" s="4"/>
      <c r="I297" s="12">
        <v>3</v>
      </c>
      <c r="J297" s="12">
        <f>IF(B297=I297,0.2,0)</f>
        <v>0</v>
      </c>
    </row>
    <row r="298" spans="1:10" x14ac:dyDescent="0.25">
      <c r="A298" s="12">
        <v>2</v>
      </c>
      <c r="B298" s="33" t="s">
        <v>118</v>
      </c>
      <c r="C298" s="2" t="s">
        <v>126</v>
      </c>
      <c r="D298" s="3"/>
      <c r="E298" s="3"/>
      <c r="F298" s="3"/>
      <c r="G298" s="3"/>
      <c r="H298" s="4"/>
      <c r="I298" s="12">
        <v>4</v>
      </c>
      <c r="J298" s="12">
        <f t="shared" ref="J298:J301" si="2">IF(B298=I298,0.2,0)</f>
        <v>0</v>
      </c>
    </row>
    <row r="299" spans="1:10" x14ac:dyDescent="0.25">
      <c r="A299" s="12">
        <v>3</v>
      </c>
      <c r="B299" s="33" t="s">
        <v>118</v>
      </c>
      <c r="C299" s="2" t="s">
        <v>123</v>
      </c>
      <c r="D299" s="3"/>
      <c r="E299" s="3"/>
      <c r="F299" s="3"/>
      <c r="G299" s="3"/>
      <c r="H299" s="4"/>
      <c r="I299" s="12">
        <v>2</v>
      </c>
      <c r="J299" s="12">
        <f t="shared" si="2"/>
        <v>0</v>
      </c>
    </row>
    <row r="300" spans="1:10" x14ac:dyDescent="0.25">
      <c r="A300" s="12">
        <v>4</v>
      </c>
      <c r="B300" s="33" t="s">
        <v>118</v>
      </c>
      <c r="C300" s="2" t="s">
        <v>124</v>
      </c>
      <c r="D300" s="3"/>
      <c r="E300" s="3"/>
      <c r="F300" s="3"/>
      <c r="G300" s="3"/>
      <c r="H300" s="4"/>
      <c r="I300" s="12">
        <v>1</v>
      </c>
      <c r="J300" s="12">
        <f t="shared" si="2"/>
        <v>0</v>
      </c>
    </row>
    <row r="301" spans="1:10" x14ac:dyDescent="0.25">
      <c r="A301" s="12">
        <v>5</v>
      </c>
      <c r="B301" s="33" t="s">
        <v>118</v>
      </c>
      <c r="C301" s="2" t="s">
        <v>125</v>
      </c>
      <c r="D301" s="3"/>
      <c r="E301" s="3"/>
      <c r="F301" s="3"/>
      <c r="G301" s="3"/>
      <c r="H301" s="4"/>
      <c r="I301" s="12">
        <v>5</v>
      </c>
      <c r="J301" s="12">
        <f t="shared" si="2"/>
        <v>0</v>
      </c>
    </row>
    <row r="302" spans="1:10" x14ac:dyDescent="0.25">
      <c r="A302" s="12" t="s">
        <v>118</v>
      </c>
      <c r="J302" s="31">
        <f>SUM(J297:J301)</f>
        <v>0</v>
      </c>
    </row>
    <row r="304" spans="1:10" x14ac:dyDescent="0.25">
      <c r="A304" t="s">
        <v>127</v>
      </c>
      <c r="B304" t="s">
        <v>145</v>
      </c>
    </row>
    <row r="305" spans="2:14" x14ac:dyDescent="0.25">
      <c r="B305" t="s">
        <v>146</v>
      </c>
    </row>
    <row r="306" spans="2:14" x14ac:dyDescent="0.25">
      <c r="B306" t="s">
        <v>128</v>
      </c>
    </row>
    <row r="317" spans="2:14" x14ac:dyDescent="0.25">
      <c r="B317" s="15" t="s">
        <v>129</v>
      </c>
      <c r="C317" s="16"/>
      <c r="D317" s="16"/>
      <c r="E317" s="16"/>
      <c r="F317" s="16"/>
      <c r="G317" s="16"/>
      <c r="H317" s="17"/>
      <c r="I317" s="14" t="s">
        <v>134</v>
      </c>
      <c r="J317" s="14" t="s">
        <v>135</v>
      </c>
    </row>
    <row r="318" spans="2:14" x14ac:dyDescent="0.25">
      <c r="B318" s="9" t="s">
        <v>144</v>
      </c>
      <c r="C318" s="10"/>
      <c r="D318" s="10"/>
      <c r="E318" s="10"/>
      <c r="F318" s="10"/>
      <c r="G318" s="10"/>
      <c r="H318" s="11"/>
      <c r="I318" s="33" t="s">
        <v>118</v>
      </c>
      <c r="J318" s="33" t="s">
        <v>118</v>
      </c>
      <c r="K318" s="12">
        <v>2</v>
      </c>
      <c r="L318" s="12">
        <v>2</v>
      </c>
      <c r="M318" s="12">
        <f>IF(I318=L318,0.1,0)</f>
        <v>0</v>
      </c>
      <c r="N318" s="12">
        <f>IF(J318=L318,0.1,0)</f>
        <v>0</v>
      </c>
    </row>
    <row r="319" spans="2:14" x14ac:dyDescent="0.25">
      <c r="B319" s="2" t="s">
        <v>130</v>
      </c>
      <c r="C319" s="3"/>
      <c r="D319" s="3"/>
      <c r="E319" s="3"/>
      <c r="F319" s="3"/>
      <c r="G319" s="3"/>
      <c r="H319" s="4"/>
      <c r="I319" s="33" t="s">
        <v>118</v>
      </c>
      <c r="J319" s="33" t="s">
        <v>118</v>
      </c>
      <c r="K319" s="12">
        <v>4</v>
      </c>
      <c r="L319" s="12">
        <v>4</v>
      </c>
      <c r="M319" s="12">
        <f t="shared" ref="M319:N319" si="3">IF(I319=L319,0.1,0)</f>
        <v>0</v>
      </c>
      <c r="N319" s="12">
        <f t="shared" ref="N319:N322" si="4">IF(J319=L319,0.1,0)</f>
        <v>0</v>
      </c>
    </row>
    <row r="320" spans="2:14" x14ac:dyDescent="0.25">
      <c r="B320" s="2" t="s">
        <v>133</v>
      </c>
      <c r="C320" s="3"/>
      <c r="D320" s="3"/>
      <c r="E320" s="3"/>
      <c r="F320" s="3"/>
      <c r="G320" s="3"/>
      <c r="H320" s="4"/>
      <c r="I320" s="33" t="s">
        <v>118</v>
      </c>
      <c r="J320" s="33" t="s">
        <v>118</v>
      </c>
      <c r="K320" s="12">
        <v>1</v>
      </c>
      <c r="L320" s="12">
        <v>1</v>
      </c>
      <c r="M320" s="12">
        <f t="shared" ref="M320:N320" si="5">IF(I320=L320,0.1,0)</f>
        <v>0</v>
      </c>
      <c r="N320" s="12">
        <f t="shared" si="4"/>
        <v>0</v>
      </c>
    </row>
    <row r="321" spans="1:14" x14ac:dyDescent="0.25">
      <c r="B321" s="2" t="s">
        <v>132</v>
      </c>
      <c r="C321" s="3"/>
      <c r="D321" s="3"/>
      <c r="E321" s="3"/>
      <c r="F321" s="3"/>
      <c r="G321" s="3"/>
      <c r="H321" s="4"/>
      <c r="I321" s="33" t="s">
        <v>118</v>
      </c>
      <c r="J321" s="33" t="s">
        <v>118</v>
      </c>
      <c r="K321" s="12">
        <v>5</v>
      </c>
      <c r="L321" s="12">
        <v>5</v>
      </c>
      <c r="M321" s="12">
        <f t="shared" ref="M321:N321" si="6">IF(I321=L321,0.1,0)</f>
        <v>0</v>
      </c>
      <c r="N321" s="12">
        <f t="shared" si="4"/>
        <v>0</v>
      </c>
    </row>
    <row r="322" spans="1:14" x14ac:dyDescent="0.25">
      <c r="B322" s="2" t="s">
        <v>131</v>
      </c>
      <c r="C322" s="3"/>
      <c r="D322" s="3"/>
      <c r="E322" s="3"/>
      <c r="F322" s="3"/>
      <c r="G322" s="3"/>
      <c r="H322" s="4"/>
      <c r="I322" s="33" t="s">
        <v>118</v>
      </c>
      <c r="J322" s="33" t="s">
        <v>118</v>
      </c>
      <c r="K322" s="12">
        <v>3</v>
      </c>
      <c r="L322" s="12">
        <v>3</v>
      </c>
      <c r="M322" s="12">
        <f t="shared" ref="M322:N322" si="7">IF(I322=L322,0.1,0)</f>
        <v>0</v>
      </c>
      <c r="N322" s="12">
        <f t="shared" si="4"/>
        <v>0</v>
      </c>
    </row>
    <row r="323" spans="1:14" x14ac:dyDescent="0.25">
      <c r="N323" s="31">
        <f>SUM(M318:N322)</f>
        <v>0</v>
      </c>
    </row>
    <row r="325" spans="1:14" x14ac:dyDescent="0.25">
      <c r="A325" t="s">
        <v>136</v>
      </c>
      <c r="B325" t="s">
        <v>137</v>
      </c>
    </row>
    <row r="326" spans="1:14" x14ac:dyDescent="0.25">
      <c r="B326" t="s">
        <v>138</v>
      </c>
    </row>
    <row r="327" spans="1:14" x14ac:dyDescent="0.25">
      <c r="B327" t="s">
        <v>139</v>
      </c>
    </row>
    <row r="342" spans="1:10" x14ac:dyDescent="0.25">
      <c r="B342" s="12" t="s">
        <v>141</v>
      </c>
      <c r="C342" s="12" t="s">
        <v>142</v>
      </c>
      <c r="D342" s="12" t="s">
        <v>143</v>
      </c>
      <c r="E342" s="12" t="s">
        <v>118</v>
      </c>
    </row>
    <row r="343" spans="1:10" x14ac:dyDescent="0.25">
      <c r="B343" t="s">
        <v>140</v>
      </c>
      <c r="C343" s="33" t="s">
        <v>118</v>
      </c>
      <c r="D343" s="31">
        <f>IF(C343="C",1,0)</f>
        <v>0</v>
      </c>
    </row>
    <row r="346" spans="1:10" x14ac:dyDescent="0.25">
      <c r="A346" t="s">
        <v>147</v>
      </c>
      <c r="B346" t="s">
        <v>148</v>
      </c>
    </row>
    <row r="347" spans="1:10" x14ac:dyDescent="0.25">
      <c r="B347" s="12" t="s">
        <v>149</v>
      </c>
      <c r="C347" s="12" t="s">
        <v>150</v>
      </c>
      <c r="D347" s="12" t="s">
        <v>118</v>
      </c>
    </row>
    <row r="348" spans="1:10" x14ac:dyDescent="0.25">
      <c r="A348" s="12" t="s">
        <v>150</v>
      </c>
      <c r="B348" s="33" t="s">
        <v>118</v>
      </c>
      <c r="C348" s="2" t="s">
        <v>151</v>
      </c>
      <c r="D348" s="3"/>
      <c r="E348" s="3"/>
      <c r="F348" s="3"/>
      <c r="G348" s="3"/>
      <c r="H348" s="4"/>
      <c r="I348" s="12">
        <f>IF(B348=A348,0.2,0)</f>
        <v>0</v>
      </c>
    </row>
    <row r="349" spans="1:10" x14ac:dyDescent="0.25">
      <c r="A349" s="12" t="s">
        <v>149</v>
      </c>
      <c r="B349" s="33" t="s">
        <v>118</v>
      </c>
      <c r="C349" s="2" t="s">
        <v>152</v>
      </c>
      <c r="D349" s="3"/>
      <c r="E349" s="3"/>
      <c r="F349" s="3"/>
      <c r="G349" s="3"/>
      <c r="H349" s="4"/>
      <c r="I349" s="12">
        <f t="shared" ref="I349:I352" si="8">IF(B349=A349,0.2,0)</f>
        <v>0</v>
      </c>
    </row>
    <row r="350" spans="1:10" x14ac:dyDescent="0.25">
      <c r="A350" s="12" t="s">
        <v>149</v>
      </c>
      <c r="B350" s="33" t="s">
        <v>118</v>
      </c>
      <c r="C350" s="2" t="s">
        <v>153</v>
      </c>
      <c r="D350" s="3"/>
      <c r="E350" s="3"/>
      <c r="F350" s="3"/>
      <c r="G350" s="3"/>
      <c r="H350" s="4"/>
      <c r="I350" s="12">
        <f t="shared" si="8"/>
        <v>0</v>
      </c>
    </row>
    <row r="351" spans="1:10" x14ac:dyDescent="0.25">
      <c r="A351" s="12" t="s">
        <v>149</v>
      </c>
      <c r="B351" s="33" t="s">
        <v>118</v>
      </c>
      <c r="C351" s="2" t="s">
        <v>154</v>
      </c>
      <c r="D351" s="3"/>
      <c r="E351" s="3"/>
      <c r="F351" s="3"/>
      <c r="G351" s="3"/>
      <c r="H351" s="4"/>
      <c r="I351" s="12">
        <f t="shared" si="8"/>
        <v>0</v>
      </c>
    </row>
    <row r="352" spans="1:10" x14ac:dyDescent="0.25">
      <c r="A352" s="12" t="s">
        <v>150</v>
      </c>
      <c r="B352" s="33" t="s">
        <v>118</v>
      </c>
      <c r="C352" s="2" t="s">
        <v>155</v>
      </c>
      <c r="D352" s="3"/>
      <c r="E352" s="3"/>
      <c r="F352" s="3"/>
      <c r="G352" s="3"/>
      <c r="H352" s="4"/>
      <c r="I352" s="12">
        <f t="shared" si="8"/>
        <v>0</v>
      </c>
      <c r="J352" s="31">
        <f>SUM(I348:I352)</f>
        <v>0</v>
      </c>
    </row>
    <row r="355" spans="1:2" ht="18.75" x14ac:dyDescent="0.3">
      <c r="A355" s="5" t="s">
        <v>156</v>
      </c>
    </row>
    <row r="357" spans="1:2" x14ac:dyDescent="0.25">
      <c r="A357" t="s">
        <v>157</v>
      </c>
      <c r="B357" t="s">
        <v>158</v>
      </c>
    </row>
    <row r="358" spans="1:2" x14ac:dyDescent="0.25">
      <c r="B358" t="s">
        <v>159</v>
      </c>
    </row>
    <row r="379" spans="2:2" x14ac:dyDescent="0.25">
      <c r="B379" t="s">
        <v>160</v>
      </c>
    </row>
    <row r="380" spans="2:2" x14ac:dyDescent="0.25">
      <c r="B380" t="s">
        <v>161</v>
      </c>
    </row>
    <row r="381" spans="2:2" x14ac:dyDescent="0.25">
      <c r="B381" t="s">
        <v>162</v>
      </c>
    </row>
    <row r="382" spans="2:2" x14ac:dyDescent="0.25">
      <c r="B382" t="s">
        <v>163</v>
      </c>
    </row>
    <row r="383" spans="2:2" x14ac:dyDescent="0.25">
      <c r="B383" t="s">
        <v>164</v>
      </c>
    </row>
    <row r="384" spans="2:2" x14ac:dyDescent="0.25">
      <c r="B384" t="s">
        <v>165</v>
      </c>
    </row>
    <row r="385" spans="1:8" x14ac:dyDescent="0.25">
      <c r="B385" t="s">
        <v>139</v>
      </c>
    </row>
    <row r="387" spans="1:8" x14ac:dyDescent="0.25">
      <c r="B387" s="32" t="s">
        <v>166</v>
      </c>
      <c r="C387" s="32" t="s">
        <v>167</v>
      </c>
      <c r="D387" s="32" t="s">
        <v>168</v>
      </c>
      <c r="E387" s="32" t="s">
        <v>169</v>
      </c>
      <c r="G387" s="12">
        <f>21+24+150+15</f>
        <v>210</v>
      </c>
      <c r="H387" s="12">
        <f>5*0.2</f>
        <v>1</v>
      </c>
    </row>
    <row r="388" spans="1:8" x14ac:dyDescent="0.25">
      <c r="B388" s="33"/>
      <c r="C388" s="33"/>
      <c r="D388" s="33"/>
      <c r="E388" s="33"/>
      <c r="F388" s="31">
        <f>IF(C388="X",1,0)</f>
        <v>0</v>
      </c>
    </row>
    <row r="390" spans="1:8" x14ac:dyDescent="0.25">
      <c r="B390" t="s">
        <v>170</v>
      </c>
    </row>
    <row r="391" spans="1:8" x14ac:dyDescent="0.25">
      <c r="B391" t="s">
        <v>171</v>
      </c>
    </row>
    <row r="393" spans="1:8" x14ac:dyDescent="0.25">
      <c r="B393" t="s">
        <v>139</v>
      </c>
    </row>
    <row r="394" spans="1:8" x14ac:dyDescent="0.25">
      <c r="B394" s="32">
        <v>1</v>
      </c>
      <c r="C394" s="32">
        <v>2</v>
      </c>
      <c r="D394" s="32">
        <v>3</v>
      </c>
      <c r="E394" s="32">
        <v>4</v>
      </c>
    </row>
    <row r="395" spans="1:8" x14ac:dyDescent="0.25">
      <c r="B395" s="33"/>
      <c r="C395" s="33"/>
      <c r="D395" s="33"/>
      <c r="E395" s="33"/>
      <c r="F395" s="31">
        <f>IF(C395="X",1,0)</f>
        <v>0</v>
      </c>
    </row>
    <row r="398" spans="1:8" x14ac:dyDescent="0.25">
      <c r="A398" t="s">
        <v>172</v>
      </c>
      <c r="B398" t="s">
        <v>173</v>
      </c>
    </row>
    <row r="399" spans="1:8" x14ac:dyDescent="0.25">
      <c r="B399" t="s">
        <v>174</v>
      </c>
    </row>
    <row r="401" spans="1:6" x14ac:dyDescent="0.25">
      <c r="B401" t="s">
        <v>139</v>
      </c>
    </row>
    <row r="402" spans="1:6" x14ac:dyDescent="0.25">
      <c r="B402" s="32" t="s">
        <v>19</v>
      </c>
      <c r="C402" s="32" t="s">
        <v>175</v>
      </c>
      <c r="D402" s="32" t="s">
        <v>176</v>
      </c>
      <c r="E402" s="32" t="s">
        <v>177</v>
      </c>
    </row>
    <row r="403" spans="1:6" x14ac:dyDescent="0.25">
      <c r="B403" s="33"/>
      <c r="C403" s="33"/>
      <c r="D403" s="33"/>
      <c r="E403" s="33"/>
      <c r="F403" s="31">
        <f>IF(C403="X",1,0)</f>
        <v>0</v>
      </c>
    </row>
    <row r="406" spans="1:6" x14ac:dyDescent="0.25">
      <c r="A406" t="s">
        <v>178</v>
      </c>
      <c r="B406" t="s">
        <v>179</v>
      </c>
    </row>
    <row r="407" spans="1:6" x14ac:dyDescent="0.25">
      <c r="B407" t="s">
        <v>180</v>
      </c>
    </row>
    <row r="408" spans="1:6" x14ac:dyDescent="0.25">
      <c r="B408" t="s">
        <v>181</v>
      </c>
    </row>
    <row r="409" spans="1:6" x14ac:dyDescent="0.25">
      <c r="B409" t="s">
        <v>182</v>
      </c>
    </row>
    <row r="411" spans="1:6" x14ac:dyDescent="0.25">
      <c r="B411" t="s">
        <v>139</v>
      </c>
    </row>
    <row r="412" spans="1:6" x14ac:dyDescent="0.25">
      <c r="B412" s="32" t="s">
        <v>183</v>
      </c>
      <c r="C412" s="32" t="s">
        <v>18</v>
      </c>
      <c r="D412" s="32" t="s">
        <v>19</v>
      </c>
      <c r="E412" s="32" t="s">
        <v>20</v>
      </c>
    </row>
    <row r="413" spans="1:6" x14ac:dyDescent="0.25">
      <c r="B413" s="33"/>
      <c r="C413" s="33"/>
      <c r="D413" s="33"/>
      <c r="E413" s="33"/>
      <c r="F413" s="31">
        <f>IF(B413="X",1,0)</f>
        <v>0</v>
      </c>
    </row>
    <row r="416" spans="1:6" x14ac:dyDescent="0.25">
      <c r="A416" t="s">
        <v>184</v>
      </c>
      <c r="B416" t="s">
        <v>185</v>
      </c>
    </row>
    <row r="417" spans="2:2" x14ac:dyDescent="0.25">
      <c r="B417" t="s">
        <v>186</v>
      </c>
    </row>
    <row r="429" spans="2:2" x14ac:dyDescent="0.25">
      <c r="B429" t="s">
        <v>187</v>
      </c>
    </row>
    <row r="430" spans="2:2" x14ac:dyDescent="0.25">
      <c r="B430" t="s">
        <v>188</v>
      </c>
    </row>
    <row r="432" spans="2:2" x14ac:dyDescent="0.25">
      <c r="B432" t="s">
        <v>139</v>
      </c>
    </row>
    <row r="433" spans="1:6" x14ac:dyDescent="0.25">
      <c r="B433" s="32" t="s">
        <v>189</v>
      </c>
      <c r="C433" s="32" t="s">
        <v>6</v>
      </c>
      <c r="D433" s="32" t="s">
        <v>190</v>
      </c>
      <c r="E433" s="32" t="s">
        <v>191</v>
      </c>
    </row>
    <row r="434" spans="1:6" x14ac:dyDescent="0.25">
      <c r="B434" s="33"/>
      <c r="C434" s="33"/>
      <c r="D434" s="33"/>
      <c r="E434" s="33"/>
      <c r="F434" s="31">
        <f>IF(C434="X",1,0)</f>
        <v>0</v>
      </c>
    </row>
    <row r="437" spans="1:6" x14ac:dyDescent="0.25">
      <c r="A437" t="s">
        <v>192</v>
      </c>
      <c r="B437" t="s">
        <v>193</v>
      </c>
    </row>
    <row r="448" spans="1:6" x14ac:dyDescent="0.25">
      <c r="B448" t="s">
        <v>140</v>
      </c>
      <c r="C448" s="33" t="s">
        <v>118</v>
      </c>
      <c r="D448" s="31">
        <f>IF(C448="C",1,0)</f>
        <v>0</v>
      </c>
    </row>
  </sheetData>
  <sheetProtection password="CC09" sheet="1" objects="1" scenarios="1" selectLockedCells="1"/>
  <mergeCells count="8">
    <mergeCell ref="B317:H317"/>
    <mergeCell ref="A163:J164"/>
    <mergeCell ref="D283:G285"/>
    <mergeCell ref="A1:I1"/>
    <mergeCell ref="C150:H150"/>
    <mergeCell ref="D216:H216"/>
    <mergeCell ref="D277:G279"/>
    <mergeCell ref="D280:G282"/>
  </mergeCells>
  <dataValidations count="5">
    <dataValidation type="list" allowBlank="1" showInputMessage="1" showErrorMessage="1" sqref="D277:G285">
      <formula1>$D$286:$D$290</formula1>
    </dataValidation>
    <dataValidation type="list" allowBlank="1" showInputMessage="1" showErrorMessage="1" sqref="H279 H285 H282">
      <formula1>$D$286:$D$289</formula1>
    </dataValidation>
    <dataValidation type="list" allowBlank="1" showInputMessage="1" showErrorMessage="1" sqref="I318:J322 B297:B301">
      <formula1>$A$297:$A$302</formula1>
    </dataValidation>
    <dataValidation type="list" allowBlank="1" showInputMessage="1" showErrorMessage="1" sqref="C343 C448">
      <formula1>$B$342:$E$342</formula1>
    </dataValidation>
    <dataValidation type="list" allowBlank="1" showInputMessage="1" showErrorMessage="1" sqref="B348:B352">
      <formula1>$B$347:$D$347</formula1>
    </dataValidation>
  </dataValidations>
  <pageMargins left="0.25" right="0.25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Questionnaire Titre poseur</vt:lpstr>
      <vt:lpstr>Feuil2</vt:lpstr>
      <vt:lpstr>Feuil3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SLYV</dc:creator>
  <cp:lastModifiedBy>TEST PROF</cp:lastModifiedBy>
  <cp:lastPrinted>2018-05-16T11:46:34Z</cp:lastPrinted>
  <dcterms:created xsi:type="dcterms:W3CDTF">2018-05-14T13:40:24Z</dcterms:created>
  <dcterms:modified xsi:type="dcterms:W3CDTF">2018-05-24T12:40:31Z</dcterms:modified>
</cp:coreProperties>
</file>