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6380" windowHeight="8190" tabRatio="605"/>
  </bookViews>
  <sheets>
    <sheet name="Note" sheetId="13" r:id="rId1"/>
    <sheet name="DTC U21 2018" sheetId="7" r:id="rId2"/>
    <sheet name="U21 MAV 2018 1°" sheetId="1" r:id="rId3"/>
    <sheet name="U21 MAV 2018 2°" sheetId="2" r:id="rId4"/>
    <sheet name="U21 MAV 2018 3°" sheetId="3" r:id="rId5"/>
    <sheet name="U21 MAV 2018 4°" sheetId="5" r:id="rId6"/>
    <sheet name="U21 MAV 2018 5°" sheetId="6" r:id="rId7"/>
    <sheet name="U22 MAV 2018 1°" sheetId="8" r:id="rId8"/>
    <sheet name="U22 MAV 2018 2°" sheetId="9" r:id="rId9"/>
    <sheet name="U22 MAV 2018 3°" sheetId="10" r:id="rId10"/>
    <sheet name="U22 MAV 2018 4°" sheetId="11" r:id="rId11"/>
    <sheet name="DTC U22 2018" sheetId="12" r:id="rId12"/>
  </sheets>
  <calcPr calcId="125725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J1" i="11"/>
  <c r="AB62"/>
  <c r="AA62"/>
  <c r="AA61"/>
  <c r="L62"/>
  <c r="L61"/>
  <c r="AQ55"/>
  <c r="AP54"/>
  <c r="AP53"/>
  <c r="AO53"/>
  <c r="AN53"/>
  <c r="AP52"/>
  <c r="AO52"/>
  <c r="AN52"/>
  <c r="AP51"/>
  <c r="AO51"/>
  <c r="AN51"/>
  <c r="AP50"/>
  <c r="AO50"/>
  <c r="AN50"/>
  <c r="AP45"/>
  <c r="AN42"/>
  <c r="AO42"/>
  <c r="AP42"/>
  <c r="AN43"/>
  <c r="AO43"/>
  <c r="AP43"/>
  <c r="AN44"/>
  <c r="AO44"/>
  <c r="AP44"/>
  <c r="AO41"/>
  <c r="AP41"/>
  <c r="AN41"/>
  <c r="AM107"/>
  <c r="AM106"/>
  <c r="AM105"/>
  <c r="AM109" s="1"/>
  <c r="AM100"/>
  <c r="AM97"/>
  <c r="AM98"/>
  <c r="AM96"/>
  <c r="Q1" i="10"/>
  <c r="R42"/>
  <c r="Q26"/>
  <c r="Q27"/>
  <c r="Q28"/>
  <c r="Q32"/>
  <c r="Q33"/>
  <c r="Q34"/>
  <c r="Q35"/>
  <c r="Q36"/>
  <c r="Q37"/>
  <c r="Q38"/>
  <c r="Q39"/>
  <c r="Q40"/>
  <c r="Q41"/>
  <c r="B12" i="9"/>
  <c r="B10"/>
  <c r="G1" i="3" l="1"/>
  <c r="Q1" i="6"/>
  <c r="L44"/>
  <c r="L43"/>
  <c r="L41"/>
  <c r="L39"/>
  <c r="O24" i="1"/>
  <c r="O25"/>
  <c r="O26"/>
  <c r="O27"/>
  <c r="O28"/>
  <c r="O29"/>
  <c r="O30"/>
  <c r="O31"/>
  <c r="O32"/>
  <c r="O33"/>
  <c r="O34"/>
  <c r="O35"/>
  <c r="O36"/>
  <c r="O37"/>
  <c r="O23"/>
  <c r="N24"/>
  <c r="N25"/>
  <c r="N26"/>
  <c r="N27"/>
  <c r="N28"/>
  <c r="N29"/>
  <c r="N30"/>
  <c r="N31"/>
  <c r="N32"/>
  <c r="N33"/>
  <c r="N34"/>
  <c r="N35"/>
  <c r="N36"/>
  <c r="N37"/>
  <c r="N23"/>
  <c r="M24"/>
  <c r="M25"/>
  <c r="M26"/>
  <c r="M27"/>
  <c r="M28"/>
  <c r="M29"/>
  <c r="M30"/>
  <c r="M31"/>
  <c r="M32"/>
  <c r="M33"/>
  <c r="M34"/>
  <c r="M35"/>
  <c r="M36"/>
  <c r="M37"/>
  <c r="M23"/>
  <c r="L24"/>
  <c r="L25"/>
  <c r="L26"/>
  <c r="L27"/>
  <c r="L28"/>
  <c r="L29"/>
  <c r="L30"/>
  <c r="L31"/>
  <c r="L32"/>
  <c r="L33"/>
  <c r="L34"/>
  <c r="L35"/>
  <c r="L36"/>
  <c r="L37"/>
  <c r="L23"/>
  <c r="J24"/>
  <c r="J25"/>
  <c r="J26"/>
  <c r="J27"/>
  <c r="J28"/>
  <c r="J29"/>
  <c r="J30"/>
  <c r="J31"/>
  <c r="J32"/>
  <c r="J33"/>
  <c r="J34"/>
  <c r="J35"/>
  <c r="J36"/>
  <c r="J37"/>
  <c r="J23"/>
  <c r="I24"/>
  <c r="I25"/>
  <c r="I26"/>
  <c r="I27"/>
  <c r="I28"/>
  <c r="I29"/>
  <c r="I30"/>
  <c r="I31"/>
  <c r="I32"/>
  <c r="I33"/>
  <c r="I34"/>
  <c r="I35"/>
  <c r="I36"/>
  <c r="I37"/>
  <c r="I23"/>
  <c r="N1" i="5"/>
  <c r="I52"/>
  <c r="I51"/>
  <c r="I46"/>
  <c r="I47"/>
  <c r="I48"/>
  <c r="I49"/>
  <c r="I45"/>
  <c r="I43"/>
  <c r="B51"/>
  <c r="D51"/>
  <c r="C52"/>
  <c r="C51"/>
  <c r="B45"/>
  <c r="E62" i="3"/>
  <c r="E57"/>
  <c r="E58"/>
  <c r="E56"/>
  <c r="E64" s="1"/>
  <c r="F51"/>
  <c r="F50"/>
  <c r="E45"/>
  <c r="F46"/>
  <c r="B57"/>
  <c r="B39"/>
  <c r="B38"/>
  <c r="B37"/>
  <c r="E44" l="1"/>
  <c r="B45"/>
  <c r="E38"/>
  <c r="E39"/>
  <c r="E40"/>
  <c r="E41"/>
  <c r="E42"/>
  <c r="E43"/>
  <c r="E37"/>
  <c r="E23" i="2"/>
  <c r="P41" i="10"/>
  <c r="O41"/>
  <c r="K41"/>
  <c r="P40"/>
  <c r="O40"/>
  <c r="K40"/>
  <c r="P39"/>
  <c r="O39"/>
  <c r="K39"/>
  <c r="P38"/>
  <c r="O38"/>
  <c r="K38"/>
  <c r="P37"/>
  <c r="O37"/>
  <c r="K37"/>
  <c r="P36"/>
  <c r="O36"/>
  <c r="K36"/>
  <c r="P35"/>
  <c r="O35"/>
  <c r="K35"/>
  <c r="P34"/>
  <c r="O34"/>
  <c r="K34"/>
  <c r="P33"/>
  <c r="O33"/>
  <c r="K33"/>
  <c r="P32"/>
  <c r="O32"/>
  <c r="K32"/>
  <c r="P28"/>
  <c r="O28"/>
  <c r="K28"/>
  <c r="P27"/>
  <c r="O27"/>
  <c r="K27"/>
  <c r="P26"/>
  <c r="O26"/>
  <c r="K26"/>
  <c r="Q58" i="9"/>
  <c r="O58"/>
  <c r="N58"/>
  <c r="M58"/>
  <c r="O57"/>
  <c r="N57"/>
  <c r="M57"/>
  <c r="L57"/>
  <c r="O56"/>
  <c r="N56"/>
  <c r="M56"/>
  <c r="L56"/>
  <c r="O55"/>
  <c r="N55"/>
  <c r="M55"/>
  <c r="L55"/>
  <c r="O54"/>
  <c r="N54"/>
  <c r="M54"/>
  <c r="O53"/>
  <c r="N53"/>
  <c r="M53"/>
  <c r="O52"/>
  <c r="N52"/>
  <c r="M52"/>
  <c r="L52"/>
  <c r="O51"/>
  <c r="N51"/>
  <c r="M51"/>
  <c r="O50"/>
  <c r="N50"/>
  <c r="M50"/>
  <c r="L50"/>
  <c r="O49"/>
  <c r="N49"/>
  <c r="M49"/>
  <c r="O48"/>
  <c r="N48"/>
  <c r="M48"/>
  <c r="L48"/>
  <c r="Q45"/>
  <c r="O45"/>
  <c r="N45"/>
  <c r="M45"/>
  <c r="L45"/>
  <c r="O44"/>
  <c r="N44"/>
  <c r="M44"/>
  <c r="O43"/>
  <c r="N43"/>
  <c r="M43"/>
  <c r="L43"/>
  <c r="O42"/>
  <c r="N42"/>
  <c r="M42"/>
  <c r="L42"/>
  <c r="O41"/>
  <c r="N41"/>
  <c r="M41"/>
  <c r="L41"/>
  <c r="Q40"/>
  <c r="O40"/>
  <c r="N40"/>
  <c r="M40"/>
  <c r="L40"/>
  <c r="O39"/>
  <c r="N39"/>
  <c r="M39"/>
  <c r="L39"/>
  <c r="Q72" i="8"/>
  <c r="P72"/>
  <c r="O72"/>
  <c r="N72"/>
  <c r="Q71"/>
  <c r="P71"/>
  <c r="O71"/>
  <c r="N71"/>
  <c r="Q70"/>
  <c r="P70"/>
  <c r="O70"/>
  <c r="N70"/>
  <c r="Q61"/>
  <c r="P61"/>
  <c r="O61"/>
  <c r="N61"/>
  <c r="Q60"/>
  <c r="P60"/>
  <c r="O60"/>
  <c r="N60"/>
  <c r="Q59"/>
  <c r="P59"/>
  <c r="O59"/>
  <c r="N59"/>
  <c r="Q58"/>
  <c r="P58"/>
  <c r="O58"/>
  <c r="N58"/>
  <c r="Q57"/>
  <c r="P57"/>
  <c r="O57"/>
  <c r="N57"/>
  <c r="Q56"/>
  <c r="P56"/>
  <c r="O56"/>
  <c r="N56"/>
  <c r="Q55"/>
  <c r="P55"/>
  <c r="O55"/>
  <c r="N55"/>
  <c r="Q51"/>
  <c r="P51"/>
  <c r="O51"/>
  <c r="N51"/>
  <c r="Q50"/>
  <c r="P50"/>
  <c r="O50"/>
  <c r="N50"/>
  <c r="Q49"/>
  <c r="P49"/>
  <c r="O49"/>
  <c r="N49"/>
  <c r="Q48"/>
  <c r="P48"/>
  <c r="O48"/>
  <c r="N48"/>
  <c r="Q47"/>
  <c r="P47"/>
  <c r="O47"/>
  <c r="N47"/>
  <c r="Q46"/>
  <c r="P46"/>
  <c r="O46"/>
  <c r="N46"/>
  <c r="Q45"/>
  <c r="P45"/>
  <c r="O45"/>
  <c r="N45"/>
  <c r="Q44"/>
  <c r="P44"/>
  <c r="O44"/>
  <c r="N44"/>
  <c r="Q43"/>
  <c r="P43"/>
  <c r="O43"/>
  <c r="N43"/>
  <c r="Q42"/>
  <c r="P42"/>
  <c r="O42"/>
  <c r="N42"/>
  <c r="C35" i="2"/>
  <c r="C31"/>
  <c r="E28"/>
  <c r="E27"/>
  <c r="E26"/>
  <c r="E25"/>
  <c r="E24"/>
  <c r="E29"/>
  <c r="O38" i="1"/>
  <c r="N38"/>
  <c r="M38"/>
  <c r="L38"/>
  <c r="J38"/>
  <c r="I38"/>
  <c r="Q60" i="9" l="1"/>
  <c r="Q1" s="1"/>
  <c r="C6" i="13" s="1"/>
  <c r="R73" i="8"/>
  <c r="P1" s="1"/>
  <c r="F1" i="2"/>
  <c r="P38" i="1"/>
  <c r="Q1" s="1"/>
  <c r="C5" i="13" s="1"/>
</calcChain>
</file>

<file path=xl/sharedStrings.xml><?xml version="1.0" encoding="utf-8"?>
<sst xmlns="http://schemas.openxmlformats.org/spreadsheetml/2006/main" count="1246" uniqueCount="258">
  <si>
    <t>Repère</t>
  </si>
  <si>
    <t>Nombre</t>
  </si>
  <si>
    <t>Localisation</t>
  </si>
  <si>
    <t>Affaiblissement acoustique en db</t>
  </si>
  <si>
    <t>Largeur mm</t>
  </si>
  <si>
    <t>Hauteur mm</t>
  </si>
  <si>
    <t>Façade</t>
  </si>
  <si>
    <t>ME 01</t>
  </si>
  <si>
    <t>RÉSERVE 2.16</t>
  </si>
  <si>
    <t>NE</t>
  </si>
  <si>
    <t>???</t>
  </si>
  <si>
    <t>CLASSE 2.15</t>
  </si>
  <si>
    <t>CLASSE 2.14</t>
  </si>
  <si>
    <t>CLASSE 2.13</t>
  </si>
  <si>
    <t>CLASSE 2.12</t>
  </si>
  <si>
    <t>CLASSE 2.8</t>
  </si>
  <si>
    <t>CLASSE 2.7</t>
  </si>
  <si>
    <t>CLASSE 2.6</t>
  </si>
  <si>
    <t>DÉGAGEMENT 2.1</t>
  </si>
  <si>
    <t>CIRCULATION 2.3</t>
  </si>
  <si>
    <t>DÉGAGEMENT 2.9</t>
  </si>
  <si>
    <t>CORRECTION</t>
  </si>
  <si>
    <t>ME 03</t>
  </si>
  <si>
    <t>ME 13</t>
  </si>
  <si>
    <t>NO</t>
  </si>
  <si>
    <t>SO</t>
  </si>
  <si>
    <t>SE</t>
  </si>
  <si>
    <t>ME 02</t>
  </si>
  <si>
    <t>1°) Classement AEV de l'ouvrage :</t>
  </si>
  <si>
    <t>/8PTS</t>
  </si>
  <si>
    <t>Classement AEV</t>
  </si>
  <si>
    <t>Région</t>
  </si>
  <si>
    <t>Catégorie de terrain</t>
  </si>
  <si>
    <t>Hauteur du bâtiment (en m)</t>
  </si>
  <si>
    <t>Classement deperméabilité à l'air</t>
  </si>
  <si>
    <t>Classement d'étanchéité à l'eau</t>
  </si>
  <si>
    <t>Classement de résistance au vent</t>
  </si>
  <si>
    <t>A*1</t>
  </si>
  <si>
    <t>E*4</t>
  </si>
  <si>
    <t>V*A2</t>
  </si>
  <si>
    <t>A*2  E*4  VA2</t>
  </si>
  <si>
    <t>II</t>
  </si>
  <si>
    <t>A*2</t>
  </si>
  <si>
    <t>E*5</t>
  </si>
  <si>
    <t>V*A3</t>
  </si>
  <si>
    <t>A*2  E*5  VA2</t>
  </si>
  <si>
    <t>2°) Le classement du CCTP est :</t>
  </si>
  <si>
    <t>IIIa</t>
  </si>
  <si>
    <t>A*3</t>
  </si>
  <si>
    <t>E*6</t>
  </si>
  <si>
    <t>V*A4</t>
  </si>
  <si>
    <t>A*2  E*6  VA2</t>
  </si>
  <si>
    <t>IIIb</t>
  </si>
  <si>
    <t>E*7</t>
  </si>
  <si>
    <t>V*A5</t>
  </si>
  <si>
    <t>A*2  E*6  VA3</t>
  </si>
  <si>
    <t>IV</t>
  </si>
  <si>
    <t>E*8</t>
  </si>
  <si>
    <t>A*2  E*6  VA4</t>
  </si>
  <si>
    <t>A*3  E*4  VA2</t>
  </si>
  <si>
    <t>3°) Conclusion</t>
  </si>
  <si>
    <t>A*3  E*4  VA3</t>
  </si>
  <si>
    <t>18.41</t>
  </si>
  <si>
    <r>
      <rPr>
        <b/>
        <i/>
        <sz val="11"/>
        <color rgb="FF000000"/>
        <rFont val="Calibri"/>
        <family val="2"/>
        <charset val="1"/>
      </rPr>
      <t>2°) Le classement du CCTP est :</t>
    </r>
    <r>
      <rPr>
        <b/>
        <i/>
        <sz val="11"/>
        <color rgb="FF000000"/>
        <rFont val="Calibri"/>
        <family val="2"/>
        <charset val="1"/>
      </rPr>
      <t/>
    </r>
  </si>
  <si>
    <t>Le classement exigé par le CCTP est conforme à la norme en vigueur.</t>
  </si>
  <si>
    <t>Le classement exigé par le CCTP n'est pas conforme à la norme en vigueur.</t>
  </si>
  <si>
    <t>Pression du vent (en Pa)</t>
  </si>
  <si>
    <t>Longueur du vitrage (en m)</t>
  </si>
  <si>
    <t>Largeur du vitrage (en m)</t>
  </si>
  <si>
    <t>Rapport L/l</t>
  </si>
  <si>
    <t>Rapport l/L</t>
  </si>
  <si>
    <t>Surface (en m²)</t>
  </si>
  <si>
    <t>Nombre de côtés en appuis</t>
  </si>
  <si>
    <t>C=</t>
  </si>
  <si>
    <t>Ɛ1=</t>
  </si>
  <si>
    <t>Ɛ3=</t>
  </si>
  <si>
    <t>Vérification de la flèche du vitrage</t>
  </si>
  <si>
    <t>PROFILÉS</t>
  </si>
  <si>
    <t>Référence</t>
  </si>
  <si>
    <t>Désignation</t>
  </si>
  <si>
    <t>Couleur</t>
  </si>
  <si>
    <t>Qté</t>
  </si>
  <si>
    <t>Dimension (mm)</t>
  </si>
  <si>
    <t>Gauche</t>
  </si>
  <si>
    <t>Droite</t>
  </si>
  <si>
    <t>IMPOSTE</t>
  </si>
  <si>
    <t>Dormant 15 Montant</t>
  </si>
  <si>
    <t>Y. BLC330</t>
  </si>
  <si>
    <t>45°</t>
  </si>
  <si>
    <t>Dormant 15 Traverse</t>
  </si>
  <si>
    <t>Parclose droite 12 mm</t>
  </si>
  <si>
    <t>ENSEMBLE PORTE A DEUX VANTAUX</t>
  </si>
  <si>
    <t>Profilé multi usage 15</t>
  </si>
  <si>
    <t>Profilé multi usage 38</t>
  </si>
  <si>
    <t>Tube montant APD</t>
  </si>
  <si>
    <t>Ouvrant Traverse H (SF)</t>
  </si>
  <si>
    <t>Ouvrant Traverse H (VS)</t>
  </si>
  <si>
    <t>Ouvrant Traverse B (SF)</t>
  </si>
  <si>
    <t>Ouvrant Traverse B (VS)</t>
  </si>
  <si>
    <t>Ouvrant Montant</t>
  </si>
  <si>
    <t>Seuil plat</t>
  </si>
  <si>
    <t>AC0.200</t>
  </si>
  <si>
    <t>Composé dormant batée TH</t>
  </si>
  <si>
    <t>Composition dormant + battée TH</t>
  </si>
  <si>
    <t>Composition dormant tapée M</t>
  </si>
  <si>
    <t>Cache rainure TH</t>
  </si>
  <si>
    <t>XGREY</t>
  </si>
  <si>
    <t>Cache rainure M</t>
  </si>
  <si>
    <t>Tige de crémone</t>
  </si>
  <si>
    <t>90°</t>
  </si>
  <si>
    <t>Parclose droite 12 mm SF</t>
  </si>
  <si>
    <t>Parclose droite 12 mm VS</t>
  </si>
  <si>
    <t>Parclose droite 12 mm M</t>
  </si>
  <si>
    <t>Profilé joint APD</t>
  </si>
  <si>
    <t>XBLACK</t>
  </si>
  <si>
    <t>VITRAGES</t>
  </si>
  <si>
    <t>Epaisseur (mm)</t>
  </si>
  <si>
    <t>Largeur</t>
  </si>
  <si>
    <t>Hauteur</t>
  </si>
  <si>
    <t>Porte SF</t>
  </si>
  <si>
    <t>DV44.2/12/44.2</t>
  </si>
  <si>
    <t>DV avec 2 faces feuilletées</t>
  </si>
  <si>
    <t>CLAIR</t>
  </si>
  <si>
    <t>Porte VS</t>
  </si>
  <si>
    <t>DV44.2/12/44.3</t>
  </si>
  <si>
    <t>Imposte</t>
  </si>
  <si>
    <t>DV44.2/12/44.4</t>
  </si>
  <si>
    <t>PLAN DE DECOUPE / MISE EN BARRE</t>
  </si>
  <si>
    <t>AFFAIRE : Groupe scolaire Joliot Curie</t>
  </si>
  <si>
    <t>Feuille /</t>
  </si>
  <si>
    <t>Ensemble/sous ensemble : ME 05</t>
  </si>
  <si>
    <t>REFERENCE</t>
  </si>
  <si>
    <t>COULEUR</t>
  </si>
  <si>
    <t>Nombre BARRE</t>
  </si>
  <si>
    <t>Nombre MORCEAU</t>
  </si>
  <si>
    <t>DIMENSION ( mm )</t>
  </si>
  <si>
    <t>COUPE         G / D</t>
  </si>
  <si>
    <t>CHUTE            ( mm )</t>
  </si>
  <si>
    <t>TOTAL BARRE</t>
  </si>
  <si>
    <t>YBLC330</t>
  </si>
  <si>
    <t>45°/45°</t>
  </si>
  <si>
    <t>90°/90°</t>
  </si>
  <si>
    <t>688.5</t>
  </si>
  <si>
    <t>635.5</t>
  </si>
  <si>
    <t>86.5</t>
  </si>
  <si>
    <t>398.5</t>
  </si>
  <si>
    <t>242.5</t>
  </si>
  <si>
    <t>370.5</t>
  </si>
  <si>
    <t>557.5</t>
  </si>
  <si>
    <t>994.5</t>
  </si>
  <si>
    <t>TABLEAU DE SUIVI DE STOCK</t>
  </si>
  <si>
    <t>Quantité nécessaire (pièce ou mètre)</t>
  </si>
  <si>
    <t>Stock disponible</t>
  </si>
  <si>
    <t>Stock minimum</t>
  </si>
  <si>
    <t>Conditionnement (pièce ou mètre)</t>
  </si>
  <si>
    <t>Quantité nécessaire en tenant compte du stock minimal</t>
  </si>
  <si>
    <t>Nombre de pièces ou mètres conditionnés à commander</t>
  </si>
  <si>
    <t>Nouveau stock après approvisionnement</t>
  </si>
  <si>
    <t>Déflecteur Réf 3160</t>
  </si>
  <si>
    <t>Pièce d'angle moulé Réf 440020</t>
  </si>
  <si>
    <t>Support calde de vitrage Réf 740012</t>
  </si>
  <si>
    <t>Équerre d'assemblage    10*5.2 Réf 750004</t>
  </si>
  <si>
    <t>Équerre d'assemblage 15*13.7 Réf 750201</t>
  </si>
  <si>
    <t>Équerre d'assemblage 15*27.1 Réf 750204</t>
  </si>
  <si>
    <t>Embout traverse 15*13.7 Réf 760003</t>
  </si>
  <si>
    <t>Paumelle 2 lames Réf 940025</t>
  </si>
  <si>
    <t>Compas soufflet    Réf 940037</t>
  </si>
  <si>
    <t>Loqueteau à soufflet Réf 960007</t>
  </si>
  <si>
    <t>Goupille à visser 6 mm Réf AY0002</t>
  </si>
  <si>
    <t>Joint central d'étanchéité               Réf 410009</t>
  </si>
  <si>
    <t>Joint multifonction Réf 410010</t>
  </si>
  <si>
    <t>Joint à bourrer 5 mm Réf AS0015</t>
  </si>
  <si>
    <t>Feuille de planning : Fabrication / Pose</t>
  </si>
  <si>
    <t>Avril</t>
  </si>
  <si>
    <t>M</t>
  </si>
  <si>
    <t>J</t>
  </si>
  <si>
    <t>V</t>
  </si>
  <si>
    <t>S</t>
  </si>
  <si>
    <t>D</t>
  </si>
  <si>
    <t>L</t>
  </si>
  <si>
    <t>Fabrication</t>
  </si>
  <si>
    <t>Équipe F1</t>
  </si>
  <si>
    <t>Équipe F2</t>
  </si>
  <si>
    <t>Équipe F3</t>
  </si>
  <si>
    <t>Livraison châssis</t>
  </si>
  <si>
    <t>Pose</t>
  </si>
  <si>
    <t>Équipe P1</t>
  </si>
  <si>
    <t>Équipe P2</t>
  </si>
  <si>
    <t>Marge de sécurité</t>
  </si>
  <si>
    <t>Date de réception</t>
  </si>
  <si>
    <t>Feuille de planning : Fabrication / Pose     (suite)</t>
  </si>
  <si>
    <t>Mai</t>
  </si>
  <si>
    <t>TEMPS DE FABRICATION par équipe :</t>
  </si>
  <si>
    <t>Nibre de châssis</t>
  </si>
  <si>
    <t>Temps unitaire</t>
  </si>
  <si>
    <t>Temps      total</t>
  </si>
  <si>
    <t>TOTAL</t>
  </si>
  <si>
    <t>TEMPS DE POSE par équipe :</t>
  </si>
  <si>
    <t>Résultats arrondis au 10e</t>
  </si>
  <si>
    <t>e1 =</t>
  </si>
  <si>
    <r>
      <t>Rapport L/</t>
    </r>
    <r>
      <rPr>
        <sz val="14"/>
        <color rgb="FF000000"/>
        <rFont val="Script"/>
        <family val="4"/>
        <charset val="255"/>
      </rPr>
      <t>l</t>
    </r>
  </si>
  <si>
    <r>
      <t xml:space="preserve">Rapport </t>
    </r>
    <r>
      <rPr>
        <sz val="14"/>
        <color rgb="FF000000"/>
        <rFont val="Script"/>
        <family val="4"/>
        <charset val="255"/>
      </rPr>
      <t>l</t>
    </r>
    <r>
      <rPr>
        <sz val="11"/>
        <color rgb="FF000000"/>
        <rFont val="Calibri"/>
        <family val="2"/>
        <charset val="1"/>
      </rPr>
      <t>/L</t>
    </r>
  </si>
  <si>
    <t>Vérification de la résistance du vitrage eR</t>
  </si>
  <si>
    <t>e1 x C =</t>
  </si>
  <si>
    <r>
      <t>e</t>
    </r>
    <r>
      <rPr>
        <vertAlign val="subscript"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  <charset val="1"/>
      </rPr>
      <t xml:space="preserve"> =</t>
    </r>
  </si>
  <si>
    <r>
      <t>e</t>
    </r>
    <r>
      <rPr>
        <vertAlign val="subscript"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  <charset val="1"/>
      </rPr>
      <t xml:space="preserve"> &gt; e1 x C=</t>
    </r>
  </si>
  <si>
    <t>OUI</t>
  </si>
  <si>
    <t>NON</t>
  </si>
  <si>
    <r>
      <rPr>
        <sz val="18"/>
        <color rgb="FF000000"/>
        <rFont val="Calibri"/>
        <family val="2"/>
        <scheme val="minor"/>
      </rPr>
      <t xml:space="preserve">f </t>
    </r>
    <r>
      <rPr>
        <sz val="11"/>
        <color rgb="FF000000"/>
        <rFont val="Calibri"/>
        <family val="2"/>
        <charset val="1"/>
      </rPr>
      <t>=</t>
    </r>
  </si>
  <si>
    <t>Flèche max admissible =</t>
  </si>
  <si>
    <t>La flèche est-elle respectée ?</t>
  </si>
  <si>
    <t>mm</t>
  </si>
  <si>
    <t>CONCLUSION</t>
  </si>
  <si>
    <t>Le vitrage est conforme</t>
  </si>
  <si>
    <t>Le vitrage n'est pas conforme</t>
  </si>
  <si>
    <t>/30PTS</t>
  </si>
  <si>
    <t>F =</t>
  </si>
  <si>
    <r>
      <rPr>
        <sz val="14"/>
        <color rgb="FF000000"/>
        <rFont val="Script"/>
        <family val="4"/>
        <charset val="255"/>
      </rPr>
      <t>l</t>
    </r>
    <r>
      <rPr>
        <sz val="11"/>
        <color rgb="FF000000"/>
        <rFont val="Calibri"/>
        <family val="2"/>
        <charset val="1"/>
      </rPr>
      <t xml:space="preserve"> =</t>
    </r>
  </si>
  <si>
    <t>L =</t>
  </si>
  <si>
    <t>E =</t>
  </si>
  <si>
    <t>f =</t>
  </si>
  <si>
    <t>Inertie du profil 215202 =</t>
  </si>
  <si>
    <t>I calculé =</t>
  </si>
  <si>
    <r>
      <t>cm</t>
    </r>
    <r>
      <rPr>
        <vertAlign val="superscript"/>
        <sz val="11"/>
        <color rgb="FF000000"/>
        <rFont val="Calibri"/>
        <family val="2"/>
      </rPr>
      <t>4</t>
    </r>
  </si>
  <si>
    <t>Le profil a une inertie suffiante</t>
  </si>
  <si>
    <t>Le profil ne correspond pas</t>
  </si>
  <si>
    <t>/14PTS</t>
  </si>
  <si>
    <t>/22,5PTS</t>
  </si>
  <si>
    <t>HVU</t>
  </si>
  <si>
    <t xml:space="preserve">Entraxe maxi = </t>
  </si>
  <si>
    <t>Référence cheville =</t>
  </si>
  <si>
    <t>d mini bord de dalle =</t>
  </si>
  <si>
    <t>/9PTS</t>
  </si>
  <si>
    <t>NOM :</t>
  </si>
  <si>
    <t>U21 =</t>
  </si>
  <si>
    <t>U22 =</t>
  </si>
  <si>
    <r>
      <rPr>
        <b/>
        <i/>
        <sz val="8"/>
        <color theme="0"/>
        <rFont val="Calibri"/>
        <family val="2"/>
        <charset val="1"/>
      </rPr>
      <t>A*2</t>
    </r>
  </si>
  <si>
    <r>
      <rPr>
        <b/>
        <i/>
        <sz val="8"/>
        <color theme="0"/>
        <rFont val="Calibri"/>
        <family val="2"/>
        <charset val="1"/>
      </rPr>
      <t>E*4</t>
    </r>
  </si>
  <si>
    <r>
      <rPr>
        <b/>
        <i/>
        <sz val="8"/>
        <color theme="0"/>
        <rFont val="Calibri"/>
        <family val="2"/>
        <charset val="1"/>
      </rPr>
      <t>V*A2</t>
    </r>
  </si>
  <si>
    <t>/20PTS</t>
  </si>
  <si>
    <t>/23PTS</t>
  </si>
  <si>
    <t>/26PTS</t>
  </si>
  <si>
    <t>Nbre de châssis</t>
  </si>
  <si>
    <t>Vous indiquerez les nombre de menuiserie fabriquée ou posée dans les cases</t>
  </si>
  <si>
    <t>Date de début de la fabrication au plus tard =</t>
  </si>
  <si>
    <t>Date de début de la fabrication au plus tôt =</t>
  </si>
  <si>
    <t>Marge de sécurité pour la fabrication =</t>
  </si>
  <si>
    <t>1 jour</t>
  </si>
  <si>
    <t>2 jours</t>
  </si>
  <si>
    <t>3 jours</t>
  </si>
  <si>
    <t>4 jours</t>
  </si>
  <si>
    <t>5 jours</t>
  </si>
  <si>
    <t>Date de début de la pose au plus tôt = =</t>
  </si>
  <si>
    <t>??/??</t>
  </si>
  <si>
    <t>N</t>
  </si>
  <si>
    <t>E</t>
  </si>
  <si>
    <t>O</t>
  </si>
  <si>
    <t xml:space="preserve"> /20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</si>
</sst>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"/>
    <numFmt numFmtId="166" formatCode="[$-40C]d\-mmm;@"/>
  </numFmts>
  <fonts count="59">
    <font>
      <sz val="11"/>
      <color rgb="FF000000"/>
      <name val="Calibri"/>
      <family val="2"/>
      <charset val="1"/>
    </font>
    <font>
      <sz val="11"/>
      <color rgb="FF8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color rgb="FF800000"/>
      <name val="Calibri"/>
      <family val="2"/>
      <charset val="1"/>
    </font>
    <font>
      <b/>
      <sz val="14"/>
      <color rgb="FFFF0000"/>
      <name val="Calibri"/>
      <family val="2"/>
      <charset val="1"/>
    </font>
    <font>
      <b/>
      <i/>
      <sz val="11"/>
      <color rgb="FF0000FF"/>
      <name val="Calibri"/>
      <family val="2"/>
      <charset val="1"/>
    </font>
    <font>
      <b/>
      <i/>
      <sz val="11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i/>
      <sz val="11"/>
      <color rgb="FFFFFFFF"/>
      <name val="Calibri"/>
      <family val="2"/>
      <charset val="1"/>
    </font>
    <font>
      <b/>
      <u/>
      <sz val="11"/>
      <color rgb="FF000000"/>
      <name val="Calibri"/>
      <family val="2"/>
      <charset val="1"/>
    </font>
    <font>
      <b/>
      <sz val="11"/>
      <color rgb="FF0000FF"/>
      <name val="Calibri"/>
      <family val="2"/>
      <charset val="1"/>
    </font>
    <font>
      <sz val="11"/>
      <color rgb="FFFFFFFF"/>
      <name val="Calibri"/>
      <family val="2"/>
      <charset val="1"/>
    </font>
    <font>
      <b/>
      <i/>
      <sz val="11"/>
      <color rgb="FFFF0000"/>
      <name val="Calibri"/>
      <family val="2"/>
      <charset val="1"/>
    </font>
    <font>
      <b/>
      <sz val="11"/>
      <color rgb="FFFF0000"/>
      <name val="Calibri"/>
      <family val="2"/>
      <charset val="1"/>
    </font>
    <font>
      <b/>
      <i/>
      <sz val="11"/>
      <color rgb="FF000000"/>
      <name val="Calibri"/>
      <family val="2"/>
      <charset val="1"/>
    </font>
    <font>
      <b/>
      <i/>
      <u/>
      <sz val="11"/>
      <color rgb="FF000000"/>
      <name val="Calibri"/>
      <family val="2"/>
      <charset val="1"/>
    </font>
    <font>
      <i/>
      <sz val="11"/>
      <color rgb="FF000000"/>
      <name val="Calibri"/>
      <family val="2"/>
      <charset val="1"/>
    </font>
    <font>
      <b/>
      <i/>
      <sz val="11"/>
      <color rgb="FFFF0000"/>
      <name val="Symbol"/>
      <family val="1"/>
      <charset val="2"/>
    </font>
    <font>
      <b/>
      <sz val="11"/>
      <color rgb="FF000000"/>
      <name val="Times New Roman"/>
      <family val="1"/>
      <charset val="1"/>
    </font>
    <font>
      <b/>
      <sz val="14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1"/>
      <color theme="0"/>
      <name val="Calibri"/>
      <family val="2"/>
      <charset val="1"/>
    </font>
    <font>
      <b/>
      <sz val="12"/>
      <color rgb="FF0000FF"/>
      <name val="Calibri"/>
      <family val="2"/>
      <charset val="1"/>
    </font>
    <font>
      <i/>
      <sz val="11"/>
      <color rgb="FF000000"/>
      <name val="Calibri"/>
      <family val="2"/>
    </font>
    <font>
      <sz val="14"/>
      <color rgb="FF000000"/>
      <name val="Script"/>
      <family val="4"/>
      <charset val="255"/>
    </font>
    <font>
      <b/>
      <i/>
      <u/>
      <sz val="14"/>
      <color rgb="FF000000"/>
      <name val="Calibri"/>
      <family val="2"/>
      <charset val="1"/>
    </font>
    <font>
      <vertAlign val="subscript"/>
      <sz val="11"/>
      <color rgb="FF000000"/>
      <name val="Calibri"/>
      <family val="2"/>
    </font>
    <font>
      <sz val="16"/>
      <color rgb="FF000000"/>
      <name val="Calibri"/>
      <family val="2"/>
      <charset val="1"/>
    </font>
    <font>
      <sz val="18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i/>
      <sz val="12"/>
      <color rgb="FF0000FF"/>
      <name val="Calibri"/>
      <family val="2"/>
      <charset val="1"/>
    </font>
    <font>
      <b/>
      <sz val="11"/>
      <color rgb="FF0000FF"/>
      <name val="Calibri"/>
      <family val="2"/>
    </font>
    <font>
      <sz val="11"/>
      <color rgb="FFFF0000"/>
      <name val="Calibri"/>
      <family val="2"/>
      <charset val="1"/>
    </font>
    <font>
      <sz val="11"/>
      <color theme="0"/>
      <name val="Calibri"/>
      <family val="2"/>
      <charset val="1"/>
    </font>
    <font>
      <b/>
      <sz val="11"/>
      <name val="Calibri"/>
      <family val="2"/>
    </font>
    <font>
      <b/>
      <sz val="12"/>
      <color rgb="FF0000FF"/>
      <name val="Calibri"/>
      <family val="2"/>
    </font>
    <font>
      <vertAlign val="superscript"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sz val="11"/>
      <name val="Calibri"/>
      <family val="2"/>
    </font>
    <font>
      <b/>
      <sz val="12"/>
      <color theme="0"/>
      <name val="Calibri"/>
      <family val="2"/>
    </font>
    <font>
      <sz val="11"/>
      <color theme="0"/>
      <name val="Calibri"/>
      <family val="2"/>
    </font>
    <font>
      <b/>
      <sz val="11"/>
      <color theme="0"/>
      <name val="Calibri"/>
      <family val="2"/>
    </font>
    <font>
      <b/>
      <sz val="16"/>
      <color rgb="FF0000FF"/>
      <name val="Calibri"/>
      <family val="2"/>
      <charset val="1"/>
    </font>
    <font>
      <b/>
      <i/>
      <sz val="11"/>
      <color theme="0"/>
      <name val="Calibri"/>
      <family val="2"/>
      <charset val="1"/>
    </font>
    <font>
      <i/>
      <sz val="11"/>
      <color theme="0"/>
      <name val="Calibri"/>
      <family val="2"/>
      <charset val="1"/>
    </font>
    <font>
      <b/>
      <sz val="14"/>
      <color theme="0"/>
      <name val="Calibri"/>
      <family val="2"/>
      <charset val="1"/>
    </font>
    <font>
      <b/>
      <i/>
      <sz val="8"/>
      <color theme="0"/>
      <name val="Calibri"/>
      <family val="2"/>
      <charset val="1"/>
    </font>
    <font>
      <b/>
      <i/>
      <sz val="12"/>
      <color theme="0"/>
      <name val="Calibri"/>
      <family val="2"/>
      <charset val="1"/>
    </font>
    <font>
      <b/>
      <sz val="12"/>
      <color theme="0"/>
      <name val="Calibri"/>
      <family val="2"/>
      <charset val="1"/>
    </font>
    <font>
      <b/>
      <i/>
      <sz val="14"/>
      <color theme="0"/>
      <name val="Calibri"/>
      <family val="2"/>
      <charset val="1"/>
    </font>
    <font>
      <b/>
      <sz val="18"/>
      <color rgb="FF000000"/>
      <name val="Calibri"/>
      <family val="2"/>
    </font>
    <font>
      <b/>
      <sz val="14"/>
      <color rgb="FFFF0000"/>
      <name val="Calibri"/>
      <family val="2"/>
    </font>
    <font>
      <i/>
      <sz val="14"/>
      <color rgb="FF000000"/>
      <name val="Calibri"/>
      <family val="2"/>
    </font>
    <font>
      <b/>
      <sz val="14"/>
      <color rgb="FF0000FF"/>
      <name val="Calibri"/>
      <family val="2"/>
    </font>
    <font>
      <b/>
      <sz val="14"/>
      <color theme="0"/>
      <name val="Calibri"/>
      <family val="2"/>
    </font>
    <font>
      <sz val="16"/>
      <color theme="0"/>
      <name val="Calibri"/>
      <family val="2"/>
      <charset val="1"/>
    </font>
    <font>
      <sz val="12"/>
      <color rgb="FF000000"/>
      <name val="Calibri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rgb="FFD9D9D9"/>
        <bgColor rgb="FFF2F2F2"/>
      </patternFill>
    </fill>
    <fill>
      <patternFill patternType="solid">
        <fgColor rgb="FFBFBFBF"/>
        <bgColor rgb="FFD9D9D9"/>
      </patternFill>
    </fill>
    <fill>
      <patternFill patternType="solid">
        <fgColor rgb="FFF2F2F2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rgb="FFF2F2F2"/>
      </patternFill>
    </fill>
    <fill>
      <patternFill patternType="solid">
        <fgColor rgb="FFFFFF99"/>
        <bgColor indexed="64"/>
      </patternFill>
    </fill>
  </fills>
  <borders count="42">
    <border>
      <left/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79">
    <xf numFmtId="0" fontId="0" fillId="0" borderId="0" xfId="0"/>
    <xf numFmtId="0" fontId="0" fillId="0" borderId="0" xfId="0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9" fillId="0" borderId="0" xfId="0" applyFont="1"/>
    <xf numFmtId="0" fontId="0" fillId="0" borderId="0" xfId="0" applyAlignment="1">
      <alignment vertical="center"/>
    </xf>
    <xf numFmtId="0" fontId="0" fillId="0" borderId="7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9" fillId="0" borderId="0" xfId="0" applyFont="1" applyAlignment="1">
      <alignment wrapText="1"/>
    </xf>
    <xf numFmtId="0" fontId="12" fillId="0" borderId="0" xfId="0" applyFont="1" applyAlignment="1"/>
    <xf numFmtId="0" fontId="7" fillId="0" borderId="0" xfId="0" applyFont="1" applyAlignment="1">
      <alignment horizontal="center" vertical="center"/>
    </xf>
    <xf numFmtId="0" fontId="8" fillId="0" borderId="0" xfId="0" applyFont="1" applyAlignment="1"/>
    <xf numFmtId="3" fontId="0" fillId="0" borderId="7" xfId="0" applyNumberFormat="1" applyBorder="1" applyAlignment="1">
      <alignment horizontal="center" vertical="center"/>
    </xf>
    <xf numFmtId="1" fontId="0" fillId="0" borderId="7" xfId="0" applyNumberForma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0" fontId="15" fillId="0" borderId="0" xfId="0" applyFont="1"/>
    <xf numFmtId="0" fontId="12" fillId="0" borderId="0" xfId="0" applyFont="1"/>
    <xf numFmtId="0" fontId="0" fillId="0" borderId="0" xfId="0" applyFont="1"/>
    <xf numFmtId="0" fontId="16" fillId="0" borderId="0" xfId="0" applyFont="1"/>
    <xf numFmtId="0" fontId="17" fillId="0" borderId="0" xfId="0" applyFont="1"/>
    <xf numFmtId="0" fontId="0" fillId="0" borderId="0" xfId="0" applyAlignment="1"/>
    <xf numFmtId="0" fontId="0" fillId="0" borderId="7" xfId="0" applyFont="1" applyBorder="1" applyAlignment="1">
      <alignment horizontal="center" vertical="top"/>
    </xf>
    <xf numFmtId="0" fontId="0" fillId="0" borderId="7" xfId="0" applyFont="1" applyBorder="1" applyAlignment="1">
      <alignment horizontal="center" vertical="top" wrapText="1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Font="1" applyBorder="1" applyAlignment="1">
      <alignment horizontal="left" vertical="center" wrapText="1"/>
    </xf>
    <xf numFmtId="0" fontId="0" fillId="0" borderId="7" xfId="0" applyFont="1" applyBorder="1" applyAlignment="1">
      <alignment vertical="center"/>
    </xf>
    <xf numFmtId="0" fontId="0" fillId="0" borderId="7" xfId="0" applyFont="1" applyBorder="1" applyAlignment="1">
      <alignment horizontal="left" vertical="top"/>
    </xf>
    <xf numFmtId="0" fontId="2" fillId="0" borderId="7" xfId="0" applyFont="1" applyBorder="1" applyAlignment="1">
      <alignment horizontal="center" vertical="center"/>
    </xf>
    <xf numFmtId="0" fontId="0" fillId="0" borderId="7" xfId="0" applyFont="1" applyBorder="1" applyAlignment="1">
      <alignment horizontal="left" vertical="top" wrapText="1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0" fillId="0" borderId="7" xfId="0" applyBorder="1" applyAlignment="1">
      <alignment horizontal="left" vertical="center"/>
    </xf>
    <xf numFmtId="0" fontId="27" fillId="0" borderId="0" xfId="0" applyFont="1"/>
    <xf numFmtId="0" fontId="7" fillId="0" borderId="0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0" xfId="0"/>
    <xf numFmtId="0" fontId="2" fillId="0" borderId="7" xfId="0" applyFont="1" applyBorder="1" applyAlignment="1">
      <alignment horizontal="left" vertical="center"/>
    </xf>
    <xf numFmtId="0" fontId="31" fillId="0" borderId="7" xfId="0" applyFont="1" applyBorder="1" applyAlignment="1">
      <alignment horizontal="left" vertical="center"/>
    </xf>
    <xf numFmtId="0" fontId="35" fillId="0" borderId="0" xfId="0" applyFont="1"/>
    <xf numFmtId="0" fontId="7" fillId="0" borderId="0" xfId="0" applyFont="1" applyBorder="1" applyAlignment="1"/>
    <xf numFmtId="0" fontId="0" fillId="0" borderId="7" xfId="0" applyBorder="1" applyAlignment="1">
      <alignment vertical="center"/>
    </xf>
    <xf numFmtId="0" fontId="39" fillId="0" borderId="0" xfId="0" applyFont="1"/>
    <xf numFmtId="0" fontId="12" fillId="0" borderId="0" xfId="0" applyFont="1" applyBorder="1" applyAlignment="1">
      <alignment vertical="top" wrapText="1"/>
    </xf>
    <xf numFmtId="0" fontId="34" fillId="0" borderId="0" xfId="0" applyFont="1" applyAlignment="1">
      <alignment horizontal="center" vertical="center"/>
    </xf>
    <xf numFmtId="0" fontId="40" fillId="0" borderId="0" xfId="0" applyFont="1"/>
    <xf numFmtId="0" fontId="36" fillId="0" borderId="0" xfId="0" applyFont="1" applyAlignment="1">
      <alignment horizontal="right"/>
    </xf>
    <xf numFmtId="0" fontId="41" fillId="0" borderId="7" xfId="0" applyFont="1" applyBorder="1" applyAlignment="1">
      <alignment horizontal="center" vertical="center"/>
    </xf>
    <xf numFmtId="0" fontId="42" fillId="0" borderId="0" xfId="0" applyFont="1"/>
    <xf numFmtId="0" fontId="43" fillId="0" borderId="0" xfId="0" applyFont="1"/>
    <xf numFmtId="0" fontId="45" fillId="0" borderId="7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6" borderId="15" xfId="0" applyFont="1" applyFill="1" applyBorder="1" applyAlignment="1" applyProtection="1">
      <alignment horizontal="center" vertical="center"/>
    </xf>
    <xf numFmtId="0" fontId="23" fillId="6" borderId="16" xfId="0" applyFont="1" applyFill="1" applyBorder="1" applyAlignment="1" applyProtection="1">
      <alignment horizontal="center" vertical="center"/>
    </xf>
    <xf numFmtId="0" fontId="23" fillId="6" borderId="16" xfId="0" applyFont="1" applyFill="1" applyBorder="1" applyAlignment="1" applyProtection="1">
      <alignment horizontal="center" vertical="center" wrapText="1"/>
    </xf>
    <xf numFmtId="0" fontId="23" fillId="6" borderId="17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1" fillId="0" borderId="0" xfId="0" applyFont="1" applyProtection="1"/>
    <xf numFmtId="0" fontId="0" fillId="0" borderId="1" xfId="0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Protection="1"/>
    <xf numFmtId="0" fontId="0" fillId="5" borderId="3" xfId="0" applyFont="1" applyFill="1" applyBorder="1" applyAlignment="1" applyProtection="1">
      <alignment horizontal="center" vertical="center"/>
    </xf>
    <xf numFmtId="0" fontId="0" fillId="5" borderId="4" xfId="0" applyFill="1" applyBorder="1" applyAlignment="1" applyProtection="1">
      <alignment horizontal="center" vertical="center"/>
    </xf>
    <xf numFmtId="0" fontId="0" fillId="5" borderId="4" xfId="0" applyFill="1" applyBorder="1" applyAlignment="1" applyProtection="1">
      <alignment horizontal="center" vertical="center" wrapText="1"/>
    </xf>
    <xf numFmtId="0" fontId="0" fillId="5" borderId="5" xfId="0" applyFont="1" applyFill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6" fillId="0" borderId="7" xfId="0" applyFont="1" applyBorder="1" applyAlignment="1" applyProtection="1">
      <alignment horizontal="center" vertical="center"/>
    </xf>
    <xf numFmtId="0" fontId="6" fillId="0" borderId="10" xfId="0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/>
    </xf>
    <xf numFmtId="0" fontId="45" fillId="0" borderId="0" xfId="0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 vertical="center"/>
    </xf>
    <xf numFmtId="0" fontId="46" fillId="0" borderId="0" xfId="0" applyFont="1" applyBorder="1" applyAlignment="1" applyProtection="1">
      <alignment horizontal="center" vertical="center"/>
    </xf>
    <xf numFmtId="0" fontId="35" fillId="0" borderId="0" xfId="0" applyFont="1" applyAlignment="1" applyProtection="1">
      <alignment horizontal="center"/>
    </xf>
    <xf numFmtId="0" fontId="23" fillId="0" borderId="0" xfId="0" applyFont="1" applyBorder="1" applyAlignment="1" applyProtection="1">
      <alignment horizontal="center" vertical="center"/>
    </xf>
    <xf numFmtId="0" fontId="47" fillId="0" borderId="0" xfId="0" applyFont="1" applyBorder="1" applyAlignment="1" applyProtection="1">
      <alignment horizontal="center" vertical="center"/>
    </xf>
    <xf numFmtId="165" fontId="47" fillId="0" borderId="2" xfId="0" applyNumberFormat="1" applyFont="1" applyBorder="1" applyAlignment="1" applyProtection="1">
      <alignment horizontal="center" vertical="center"/>
    </xf>
    <xf numFmtId="165" fontId="47" fillId="0" borderId="2" xfId="0" applyNumberFormat="1" applyFont="1" applyBorder="1" applyAlignment="1">
      <alignment horizontal="center" vertical="center"/>
    </xf>
    <xf numFmtId="0" fontId="35" fillId="0" borderId="0" xfId="0" applyFont="1" applyBorder="1" applyAlignment="1">
      <alignment horizontal="left" vertical="center"/>
    </xf>
    <xf numFmtId="0" fontId="23" fillId="0" borderId="7" xfId="0" applyFont="1" applyBorder="1" applyAlignment="1">
      <alignment horizontal="center" vertical="center"/>
    </xf>
    <xf numFmtId="0" fontId="23" fillId="0" borderId="0" xfId="0" applyFont="1" applyAlignment="1">
      <alignment horizontal="center"/>
    </xf>
    <xf numFmtId="165" fontId="49" fillId="0" borderId="7" xfId="0" applyNumberFormat="1" applyFont="1" applyBorder="1" applyAlignment="1">
      <alignment horizontal="center" vertical="center"/>
    </xf>
    <xf numFmtId="0" fontId="23" fillId="0" borderId="0" xfId="0" applyNumberFormat="1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1" fontId="49" fillId="0" borderId="7" xfId="0" applyNumberFormat="1" applyFont="1" applyBorder="1" applyAlignment="1">
      <alignment horizontal="center" vertical="center"/>
    </xf>
    <xf numFmtId="2" fontId="49" fillId="0" borderId="7" xfId="0" applyNumberFormat="1" applyFont="1" applyBorder="1" applyAlignment="1">
      <alignment horizontal="center" vertical="center"/>
    </xf>
    <xf numFmtId="0" fontId="46" fillId="0" borderId="0" xfId="0" applyFont="1"/>
    <xf numFmtId="165" fontId="41" fillId="0" borderId="7" xfId="0" applyNumberFormat="1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center" vertical="top"/>
    </xf>
    <xf numFmtId="0" fontId="0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vertical="center" textRotation="90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vertical="center" textRotation="90" wrapText="1"/>
    </xf>
    <xf numFmtId="0" fontId="0" fillId="0" borderId="0" xfId="0" applyFont="1" applyBorder="1" applyAlignment="1">
      <alignment horizontal="left" vertical="center" wrapText="1"/>
    </xf>
    <xf numFmtId="0" fontId="42" fillId="0" borderId="22" xfId="0" applyFont="1" applyFill="1" applyBorder="1" applyAlignment="1">
      <alignment horizontal="center" vertical="center"/>
    </xf>
    <xf numFmtId="0" fontId="20" fillId="5" borderId="7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top" wrapText="1"/>
    </xf>
    <xf numFmtId="0" fontId="0" fillId="4" borderId="0" xfId="0" applyFont="1" applyFill="1" applyBorder="1" applyAlignment="1">
      <alignment vertical="center" wrapText="1"/>
    </xf>
    <xf numFmtId="0" fontId="20" fillId="0" borderId="0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7" fillId="0" borderId="0" xfId="0" applyFont="1" applyBorder="1" applyAlignment="1">
      <alignment horizontal="center" vertical="top" wrapText="1"/>
    </xf>
    <xf numFmtId="0" fontId="23" fillId="0" borderId="0" xfId="0" applyFont="1" applyBorder="1" applyAlignment="1">
      <alignment horizontal="center" vertical="center" wrapText="1"/>
    </xf>
    <xf numFmtId="0" fontId="13" fillId="0" borderId="7" xfId="0" applyFont="1" applyBorder="1" applyAlignment="1" applyProtection="1">
      <alignment horizontal="center" vertical="center" wrapText="1"/>
      <protection locked="0"/>
    </xf>
    <xf numFmtId="0" fontId="0" fillId="0" borderId="7" xfId="0" applyFont="1" applyBorder="1" applyAlignment="1" applyProtection="1">
      <alignment horizontal="center" vertical="top" wrapText="1"/>
      <protection locked="0"/>
    </xf>
    <xf numFmtId="0" fontId="2" fillId="5" borderId="20" xfId="0" applyFont="1" applyFill="1" applyBorder="1" applyAlignment="1">
      <alignment horizontal="center" vertical="center" wrapText="1"/>
    </xf>
    <xf numFmtId="0" fontId="20" fillId="5" borderId="23" xfId="0" applyFont="1" applyFill="1" applyBorder="1" applyAlignment="1">
      <alignment horizontal="center" vertical="center" wrapText="1"/>
    </xf>
    <xf numFmtId="0" fontId="20" fillId="5" borderId="25" xfId="0" applyFont="1" applyFill="1" applyBorder="1" applyAlignment="1">
      <alignment horizontal="center" vertical="center" wrapText="1"/>
    </xf>
    <xf numFmtId="0" fontId="20" fillId="5" borderId="26" xfId="0" applyFont="1" applyFill="1" applyBorder="1" applyAlignment="1">
      <alignment horizontal="center" vertical="center" wrapText="1"/>
    </xf>
    <xf numFmtId="0" fontId="0" fillId="0" borderId="27" xfId="0" applyBorder="1" applyAlignment="1">
      <alignment vertical="center" wrapText="1"/>
    </xf>
    <xf numFmtId="0" fontId="20" fillId="5" borderId="28" xfId="0" applyFont="1" applyFill="1" applyBorder="1" applyAlignment="1">
      <alignment horizontal="center" vertical="center" wrapText="1"/>
    </xf>
    <xf numFmtId="0" fontId="20" fillId="5" borderId="31" xfId="0" applyFont="1" applyFill="1" applyBorder="1" applyAlignment="1">
      <alignment horizontal="center" vertical="center" wrapText="1"/>
    </xf>
    <xf numFmtId="0" fontId="0" fillId="0" borderId="33" xfId="0" applyBorder="1" applyAlignment="1">
      <alignment vertical="center" wrapText="1"/>
    </xf>
    <xf numFmtId="0" fontId="20" fillId="5" borderId="20" xfId="0" applyFont="1" applyFill="1" applyBorder="1" applyAlignment="1">
      <alignment horizontal="center" vertical="center" wrapText="1"/>
    </xf>
    <xf numFmtId="0" fontId="20" fillId="5" borderId="34" xfId="0" applyFont="1" applyFill="1" applyBorder="1" applyAlignment="1">
      <alignment horizontal="center" vertical="center" wrapText="1"/>
    </xf>
    <xf numFmtId="0" fontId="13" fillId="0" borderId="25" xfId="0" applyFont="1" applyBorder="1" applyAlignment="1" applyProtection="1">
      <alignment horizontal="center" vertical="center" wrapText="1"/>
      <protection locked="0"/>
    </xf>
    <xf numFmtId="0" fontId="13" fillId="0" borderId="26" xfId="0" applyFont="1" applyBorder="1" applyAlignment="1" applyProtection="1">
      <alignment horizontal="center" vertical="center" wrapText="1"/>
      <protection locked="0"/>
    </xf>
    <xf numFmtId="0" fontId="13" fillId="0" borderId="29" xfId="0" applyFont="1" applyBorder="1" applyAlignment="1">
      <alignment horizontal="center" vertical="center" wrapText="1"/>
    </xf>
    <xf numFmtId="0" fontId="13" fillId="0" borderId="31" xfId="0" applyFont="1" applyBorder="1" applyAlignment="1" applyProtection="1">
      <alignment horizontal="center" vertical="center" wrapText="1"/>
      <protection locked="0"/>
    </xf>
    <xf numFmtId="0" fontId="13" fillId="0" borderId="32" xfId="0" applyFont="1" applyBorder="1" applyAlignment="1" applyProtection="1">
      <alignment horizontal="center" vertical="center" wrapText="1"/>
      <protection locked="0"/>
    </xf>
    <xf numFmtId="0" fontId="13" fillId="0" borderId="27" xfId="0" applyFont="1" applyBorder="1" applyAlignment="1">
      <alignment horizontal="center" vertical="center" wrapText="1"/>
    </xf>
    <xf numFmtId="0" fontId="13" fillId="0" borderId="28" xfId="0" applyFont="1" applyBorder="1" applyAlignment="1" applyProtection="1">
      <alignment horizontal="center" vertical="center" wrapText="1"/>
      <protection locked="0"/>
    </xf>
    <xf numFmtId="0" fontId="0" fillId="0" borderId="25" xfId="0" applyFont="1" applyBorder="1" applyAlignment="1" applyProtection="1">
      <alignment horizontal="center" vertical="top" wrapText="1"/>
      <protection locked="0"/>
    </xf>
    <xf numFmtId="0" fontId="0" fillId="0" borderId="26" xfId="0" applyFont="1" applyBorder="1" applyAlignment="1" applyProtection="1">
      <alignment horizontal="center" vertical="top" wrapText="1"/>
      <protection locked="0"/>
    </xf>
    <xf numFmtId="0" fontId="0" fillId="0" borderId="27" xfId="0" applyFont="1" applyBorder="1" applyAlignment="1">
      <alignment horizontal="center" vertical="top" wrapText="1"/>
    </xf>
    <xf numFmtId="0" fontId="0" fillId="0" borderId="28" xfId="0" applyFont="1" applyBorder="1" applyAlignment="1" applyProtection="1">
      <alignment horizontal="center" vertical="top" wrapText="1"/>
      <protection locked="0"/>
    </xf>
    <xf numFmtId="0" fontId="0" fillId="0" borderId="27" xfId="0" applyBorder="1" applyAlignment="1">
      <alignment wrapText="1"/>
    </xf>
    <xf numFmtId="0" fontId="0" fillId="0" borderId="29" xfId="0" applyBorder="1" applyAlignment="1">
      <alignment wrapText="1"/>
    </xf>
    <xf numFmtId="0" fontId="0" fillId="0" borderId="31" xfId="0" applyFont="1" applyBorder="1" applyAlignment="1" applyProtection="1">
      <alignment horizontal="center" vertical="top" wrapText="1"/>
      <protection locked="0"/>
    </xf>
    <xf numFmtId="0" fontId="0" fillId="0" borderId="32" xfId="0" applyFont="1" applyBorder="1" applyAlignment="1" applyProtection="1">
      <alignment horizontal="center" vertical="top" wrapText="1"/>
      <protection locked="0"/>
    </xf>
    <xf numFmtId="0" fontId="0" fillId="5" borderId="7" xfId="0" applyFont="1" applyFill="1" applyBorder="1" applyAlignment="1">
      <alignment horizontal="center" vertical="center"/>
    </xf>
    <xf numFmtId="0" fontId="0" fillId="5" borderId="7" xfId="0" applyFont="1" applyFill="1" applyBorder="1" applyAlignment="1">
      <alignment horizontal="center" vertical="center" textRotation="90" wrapText="1"/>
    </xf>
    <xf numFmtId="0" fontId="0" fillId="5" borderId="7" xfId="0" applyFont="1" applyFill="1" applyBorder="1" applyAlignment="1">
      <alignment horizontal="center" vertical="center" textRotation="90"/>
    </xf>
    <xf numFmtId="0" fontId="37" fillId="7" borderId="7" xfId="0" applyFont="1" applyFill="1" applyBorder="1" applyAlignment="1" applyProtection="1">
      <alignment horizontal="center" vertical="center"/>
      <protection locked="0"/>
    </xf>
    <xf numFmtId="0" fontId="24" fillId="7" borderId="7" xfId="0" applyFont="1" applyFill="1" applyBorder="1" applyAlignment="1" applyProtection="1">
      <alignment horizontal="center" vertical="center"/>
      <protection locked="0"/>
    </xf>
    <xf numFmtId="165" fontId="32" fillId="7" borderId="7" xfId="0" applyNumberFormat="1" applyFont="1" applyFill="1" applyBorder="1" applyAlignment="1" applyProtection="1">
      <alignment horizontal="center" vertical="center"/>
      <protection locked="0"/>
    </xf>
    <xf numFmtId="0" fontId="10" fillId="7" borderId="7" xfId="0" applyFont="1" applyFill="1" applyBorder="1" applyAlignment="1" applyProtection="1">
      <alignment horizontal="center" vertical="center"/>
      <protection locked="0"/>
    </xf>
    <xf numFmtId="0" fontId="5" fillId="7" borderId="6" xfId="0" applyFont="1" applyFill="1" applyBorder="1" applyAlignment="1" applyProtection="1">
      <alignment horizontal="center" vertical="center"/>
      <protection locked="0"/>
    </xf>
    <xf numFmtId="0" fontId="5" fillId="7" borderId="7" xfId="0" applyFont="1" applyFill="1" applyBorder="1" applyAlignment="1" applyProtection="1">
      <alignment horizontal="center" vertical="center"/>
      <protection locked="0"/>
    </xf>
    <xf numFmtId="0" fontId="5" fillId="7" borderId="9" xfId="0" applyFont="1" applyFill="1" applyBorder="1" applyAlignment="1" applyProtection="1">
      <alignment horizontal="center" vertical="center"/>
      <protection locked="0"/>
    </xf>
    <xf numFmtId="0" fontId="5" fillId="7" borderId="10" xfId="0" applyFont="1" applyFill="1" applyBorder="1" applyAlignment="1" applyProtection="1">
      <alignment horizontal="center" vertical="center"/>
      <protection locked="0"/>
    </xf>
    <xf numFmtId="0" fontId="5" fillId="7" borderId="8" xfId="0" applyFont="1" applyFill="1" applyBorder="1" applyAlignment="1" applyProtection="1">
      <alignment horizontal="center" vertical="center"/>
      <protection locked="0"/>
    </xf>
    <xf numFmtId="0" fontId="5" fillId="7" borderId="11" xfId="0" applyFont="1" applyFill="1" applyBorder="1" applyAlignment="1" applyProtection="1">
      <alignment horizontal="center" vertical="center"/>
      <protection locked="0"/>
    </xf>
    <xf numFmtId="0" fontId="21" fillId="0" borderId="0" xfId="0" applyFont="1" applyBorder="1" applyAlignment="1">
      <alignment vertical="center"/>
    </xf>
    <xf numFmtId="0" fontId="0" fillId="0" borderId="0" xfId="0" applyFont="1" applyBorder="1" applyAlignment="1">
      <alignment horizontal="center" textRotation="90"/>
    </xf>
    <xf numFmtId="0" fontId="0" fillId="0" borderId="0" xfId="0" applyFont="1" applyBorder="1" applyAlignment="1">
      <alignment horizontal="center" textRotation="90" wrapText="1"/>
    </xf>
    <xf numFmtId="0" fontId="0" fillId="0" borderId="0" xfId="0" applyFont="1" applyBorder="1" applyAlignment="1">
      <alignment horizontal="left" vertical="top"/>
    </xf>
    <xf numFmtId="0" fontId="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left" vertical="top" wrapText="1"/>
    </xf>
    <xf numFmtId="0" fontId="33" fillId="7" borderId="7" xfId="0" applyFont="1" applyFill="1" applyBorder="1" applyAlignment="1" applyProtection="1">
      <alignment horizontal="center" vertical="center"/>
      <protection locked="0"/>
    </xf>
    <xf numFmtId="0" fontId="0" fillId="0" borderId="0" xfId="0"/>
    <xf numFmtId="0" fontId="22" fillId="0" borderId="0" xfId="0" applyFont="1" applyBorder="1" applyAlignment="1" applyProtection="1">
      <alignment vertical="center"/>
    </xf>
    <xf numFmtId="0" fontId="0" fillId="0" borderId="0" xfId="0" applyBorder="1" applyAlignment="1" applyProtection="1"/>
    <xf numFmtId="0" fontId="19" fillId="0" borderId="0" xfId="0" applyFont="1" applyBorder="1" applyAlignment="1" applyProtection="1"/>
    <xf numFmtId="0" fontId="19" fillId="0" borderId="0" xfId="0" applyFont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vertical="center"/>
    </xf>
    <xf numFmtId="0" fontId="0" fillId="0" borderId="0" xfId="0" applyBorder="1" applyProtection="1"/>
    <xf numFmtId="0" fontId="20" fillId="0" borderId="0" xfId="0" applyFont="1" applyBorder="1" applyAlignment="1" applyProtection="1">
      <alignment horizontal="left" vertical="center"/>
    </xf>
    <xf numFmtId="0" fontId="54" fillId="0" borderId="0" xfId="0" applyFont="1" applyProtection="1"/>
    <xf numFmtId="0" fontId="19" fillId="0" borderId="7" xfId="0" applyFont="1" applyBorder="1" applyAlignment="1" applyProtection="1">
      <alignment horizontal="center" vertical="center"/>
    </xf>
    <xf numFmtId="0" fontId="19" fillId="0" borderId="14" xfId="0" applyFont="1" applyBorder="1" applyAlignment="1" applyProtection="1">
      <alignment horizontal="center" vertical="center"/>
    </xf>
    <xf numFmtId="0" fontId="0" fillId="0" borderId="7" xfId="0" applyBorder="1" applyProtection="1"/>
    <xf numFmtId="0" fontId="20" fillId="0" borderId="7" xfId="0" applyFont="1" applyBorder="1" applyAlignment="1" applyProtection="1">
      <alignment horizontal="left" vertical="center"/>
    </xf>
    <xf numFmtId="0" fontId="19" fillId="0" borderId="21" xfId="0" applyFont="1" applyFill="1" applyBorder="1" applyAlignment="1" applyProtection="1">
      <alignment horizontal="center" vertical="center"/>
    </xf>
    <xf numFmtId="0" fontId="0" fillId="2" borderId="20" xfId="0" applyFill="1" applyBorder="1" applyAlignment="1" applyProtection="1"/>
    <xf numFmtId="0" fontId="0" fillId="2" borderId="35" xfId="0" applyFill="1" applyBorder="1" applyAlignment="1" applyProtection="1"/>
    <xf numFmtId="0" fontId="0" fillId="2" borderId="36" xfId="0" applyFill="1" applyBorder="1" applyAlignment="1" applyProtection="1"/>
    <xf numFmtId="0" fontId="0" fillId="2" borderId="21" xfId="0" applyFill="1" applyBorder="1" applyAlignment="1" applyProtection="1"/>
    <xf numFmtId="0" fontId="0" fillId="2" borderId="37" xfId="0" applyFill="1" applyBorder="1" applyAlignment="1" applyProtection="1"/>
    <xf numFmtId="0" fontId="0" fillId="2" borderId="38" xfId="0" applyFill="1" applyBorder="1" applyAlignment="1" applyProtection="1"/>
    <xf numFmtId="0" fontId="0" fillId="2" borderId="12" xfId="0" applyFill="1" applyBorder="1" applyAlignment="1" applyProtection="1"/>
    <xf numFmtId="0" fontId="0" fillId="2" borderId="39" xfId="0" applyFill="1" applyBorder="1" applyAlignment="1" applyProtection="1"/>
    <xf numFmtId="0" fontId="0" fillId="2" borderId="40" xfId="0" applyFill="1" applyBorder="1" applyAlignment="1" applyProtection="1"/>
    <xf numFmtId="0" fontId="0" fillId="0" borderId="0" xfId="0" applyAlignment="1" applyProtection="1">
      <alignment horizontal="right"/>
    </xf>
    <xf numFmtId="0" fontId="0" fillId="0" borderId="7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7" xfId="0" applyBorder="1" applyAlignment="1" applyProtection="1">
      <protection locked="0"/>
    </xf>
    <xf numFmtId="0" fontId="35" fillId="0" borderId="0" xfId="0" applyFont="1" applyAlignment="1" applyProtection="1">
      <alignment horizontal="center" vertical="center"/>
    </xf>
    <xf numFmtId="0" fontId="35" fillId="0" borderId="0" xfId="0" applyFont="1" applyProtection="1"/>
    <xf numFmtId="0" fontId="23" fillId="0" borderId="0" xfId="0" applyFont="1" applyProtection="1"/>
    <xf numFmtId="0" fontId="56" fillId="0" borderId="7" xfId="0" applyFont="1" applyBorder="1" applyAlignment="1" applyProtection="1">
      <alignment horizontal="center" vertical="center"/>
    </xf>
    <xf numFmtId="0" fontId="56" fillId="0" borderId="14" xfId="0" applyFont="1" applyBorder="1" applyAlignment="1" applyProtection="1">
      <alignment horizontal="center" vertical="center"/>
    </xf>
    <xf numFmtId="0" fontId="56" fillId="2" borderId="20" xfId="0" applyFont="1" applyFill="1" applyBorder="1" applyAlignment="1" applyProtection="1">
      <alignment horizontal="center" vertical="center"/>
    </xf>
    <xf numFmtId="0" fontId="56" fillId="2" borderId="35" xfId="0" applyFont="1" applyFill="1" applyBorder="1" applyAlignment="1" applyProtection="1">
      <alignment horizontal="center" vertical="center"/>
    </xf>
    <xf numFmtId="0" fontId="56" fillId="2" borderId="36" xfId="0" applyFont="1" applyFill="1" applyBorder="1" applyAlignment="1" applyProtection="1">
      <alignment horizontal="center" vertical="center"/>
    </xf>
    <xf numFmtId="0" fontId="56" fillId="2" borderId="21" xfId="0" applyFont="1" applyFill="1" applyBorder="1" applyAlignment="1" applyProtection="1">
      <alignment horizontal="center" vertical="center"/>
    </xf>
    <xf numFmtId="0" fontId="56" fillId="2" borderId="37" xfId="0" applyFont="1" applyFill="1" applyBorder="1" applyAlignment="1" applyProtection="1">
      <alignment horizontal="center" vertical="center"/>
    </xf>
    <xf numFmtId="0" fontId="56" fillId="2" borderId="38" xfId="0" applyFont="1" applyFill="1" applyBorder="1" applyAlignment="1" applyProtection="1">
      <alignment horizontal="center" vertical="center"/>
    </xf>
    <xf numFmtId="0" fontId="56" fillId="2" borderId="12" xfId="0" applyFont="1" applyFill="1" applyBorder="1" applyAlignment="1" applyProtection="1">
      <alignment horizontal="center" vertical="center"/>
    </xf>
    <xf numFmtId="0" fontId="56" fillId="2" borderId="39" xfId="0" applyFont="1" applyFill="1" applyBorder="1" applyAlignment="1" applyProtection="1">
      <alignment horizontal="center" vertical="center"/>
    </xf>
    <xf numFmtId="0" fontId="56" fillId="2" borderId="40" xfId="0" applyFont="1" applyFill="1" applyBorder="1" applyAlignment="1" applyProtection="1">
      <alignment horizontal="center" vertical="center"/>
    </xf>
    <xf numFmtId="0" fontId="51" fillId="0" borderId="7" xfId="0" applyFont="1" applyBorder="1" applyAlignment="1" applyProtection="1">
      <alignment horizontal="center" vertical="center"/>
    </xf>
    <xf numFmtId="0" fontId="23" fillId="0" borderId="0" xfId="0" applyFont="1" applyAlignment="1" applyProtection="1">
      <alignment horizontal="center" vertical="center"/>
    </xf>
    <xf numFmtId="0" fontId="45" fillId="0" borderId="6" xfId="0" applyFont="1" applyBorder="1" applyAlignment="1" applyProtection="1">
      <alignment horizontal="center" vertical="center"/>
    </xf>
    <xf numFmtId="0" fontId="45" fillId="0" borderId="7" xfId="0" applyFont="1" applyBorder="1" applyAlignment="1" applyProtection="1">
      <alignment horizontal="center" vertical="center"/>
    </xf>
    <xf numFmtId="0" fontId="45" fillId="0" borderId="7" xfId="0" applyFont="1" applyBorder="1" applyAlignment="1" applyProtection="1">
      <alignment horizontal="center" vertical="center" wrapText="1"/>
    </xf>
    <xf numFmtId="0" fontId="45" fillId="0" borderId="8" xfId="0" applyFont="1" applyBorder="1" applyAlignment="1" applyProtection="1">
      <alignment horizontal="center" vertical="center"/>
    </xf>
    <xf numFmtId="0" fontId="45" fillId="0" borderId="9" xfId="0" applyFont="1" applyBorder="1" applyAlignment="1" applyProtection="1">
      <alignment horizontal="center" vertical="center"/>
    </xf>
    <xf numFmtId="0" fontId="45" fillId="0" borderId="10" xfId="0" applyFont="1" applyBorder="1" applyAlignment="1" applyProtection="1">
      <alignment horizontal="center" vertical="center"/>
    </xf>
    <xf numFmtId="0" fontId="45" fillId="0" borderId="10" xfId="0" applyFont="1" applyBorder="1" applyAlignment="1" applyProtection="1">
      <alignment horizontal="center" vertical="center" wrapText="1"/>
    </xf>
    <xf numFmtId="0" fontId="45" fillId="0" borderId="11" xfId="0" applyFont="1" applyBorder="1" applyAlignment="1" applyProtection="1">
      <alignment horizontal="center" vertical="center"/>
    </xf>
    <xf numFmtId="0" fontId="35" fillId="0" borderId="0" xfId="0" applyFont="1" applyBorder="1" applyAlignment="1">
      <alignment horizontal="center" vertical="top"/>
    </xf>
    <xf numFmtId="0" fontId="35" fillId="0" borderId="0" xfId="0" applyFont="1" applyBorder="1" applyAlignment="1">
      <alignment horizontal="center" vertical="top" wrapText="1"/>
    </xf>
    <xf numFmtId="0" fontId="23" fillId="0" borderId="0" xfId="0" applyFont="1"/>
    <xf numFmtId="0" fontId="23" fillId="0" borderId="25" xfId="0" applyFont="1" applyBorder="1" applyAlignment="1" applyProtection="1">
      <alignment horizontal="center" vertical="center" wrapText="1"/>
    </xf>
    <xf numFmtId="0" fontId="23" fillId="0" borderId="31" xfId="0" applyFont="1" applyBorder="1" applyAlignment="1" applyProtection="1">
      <alignment horizontal="center" vertical="center" wrapText="1"/>
    </xf>
    <xf numFmtId="0" fontId="23" fillId="0" borderId="7" xfId="0" applyFont="1" applyBorder="1" applyAlignment="1" applyProtection="1">
      <alignment horizontal="center" vertical="center" wrapText="1"/>
    </xf>
    <xf numFmtId="0" fontId="23" fillId="0" borderId="26" xfId="0" applyFont="1" applyBorder="1" applyAlignment="1" applyProtection="1">
      <alignment horizontal="center" vertical="center" wrapText="1"/>
    </xf>
    <xf numFmtId="0" fontId="23" fillId="0" borderId="32" xfId="0" applyFont="1" applyBorder="1" applyAlignment="1" applyProtection="1">
      <alignment horizontal="center" vertical="center" wrapText="1"/>
    </xf>
    <xf numFmtId="0" fontId="23" fillId="0" borderId="28" xfId="0" applyFont="1" applyBorder="1" applyAlignment="1" applyProtection="1">
      <alignment horizontal="center" vertical="center" wrapText="1"/>
    </xf>
    <xf numFmtId="0" fontId="35" fillId="0" borderId="25" xfId="0" applyFont="1" applyBorder="1" applyAlignment="1" applyProtection="1">
      <alignment horizontal="center" vertical="top" wrapText="1"/>
    </xf>
    <xf numFmtId="0" fontId="35" fillId="0" borderId="7" xfId="0" applyFont="1" applyBorder="1" applyAlignment="1" applyProtection="1">
      <alignment horizontal="center" vertical="top" wrapText="1"/>
    </xf>
    <xf numFmtId="0" fontId="35" fillId="0" borderId="31" xfId="0" applyFont="1" applyBorder="1" applyAlignment="1" applyProtection="1">
      <alignment horizontal="center" vertical="top" wrapText="1"/>
    </xf>
    <xf numFmtId="0" fontId="0" fillId="0" borderId="26" xfId="0" applyFont="1" applyBorder="1" applyAlignment="1" applyProtection="1">
      <alignment horizontal="center" vertical="top" wrapText="1"/>
    </xf>
    <xf numFmtId="0" fontId="0" fillId="0" borderId="28" xfId="0" applyFont="1" applyBorder="1" applyAlignment="1" applyProtection="1">
      <alignment horizontal="center" vertical="top" wrapText="1"/>
    </xf>
    <xf numFmtId="0" fontId="35" fillId="0" borderId="32" xfId="0" applyFont="1" applyBorder="1" applyAlignment="1" applyProtection="1">
      <alignment horizontal="center" vertical="top" wrapText="1"/>
    </xf>
    <xf numFmtId="0" fontId="29" fillId="0" borderId="0" xfId="0" applyFont="1" applyProtection="1"/>
    <xf numFmtId="165" fontId="57" fillId="0" borderId="7" xfId="0" applyNumberFormat="1" applyFont="1" applyBorder="1" applyAlignment="1" applyProtection="1">
      <alignment horizontal="center" vertical="center"/>
    </xf>
    <xf numFmtId="0" fontId="58" fillId="0" borderId="0" xfId="0" applyFont="1" applyProtection="1"/>
    <xf numFmtId="0" fontId="44" fillId="7" borderId="2" xfId="0" applyFont="1" applyFill="1" applyBorder="1" applyAlignment="1" applyProtection="1">
      <alignment horizontal="left"/>
      <protection locked="0"/>
    </xf>
    <xf numFmtId="0" fontId="44" fillId="7" borderId="41" xfId="0" applyFont="1" applyFill="1" applyBorder="1" applyAlignment="1" applyProtection="1">
      <alignment horizontal="left"/>
      <protection locked="0"/>
    </xf>
    <xf numFmtId="0" fontId="44" fillId="7" borderId="1" xfId="0" applyFont="1" applyFill="1" applyBorder="1" applyAlignment="1" applyProtection="1">
      <alignment horizontal="left"/>
      <protection locked="0"/>
    </xf>
    <xf numFmtId="0" fontId="7" fillId="0" borderId="0" xfId="0" applyFont="1" applyBorder="1" applyAlignment="1" applyProtection="1">
      <alignment horizontal="center" vertical="center"/>
    </xf>
    <xf numFmtId="0" fontId="52" fillId="5" borderId="7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left" vertical="top" wrapText="1"/>
    </xf>
    <xf numFmtId="0" fontId="0" fillId="0" borderId="0" xfId="0"/>
    <xf numFmtId="0" fontId="43" fillId="0" borderId="7" xfId="0" applyFont="1" applyBorder="1" applyAlignment="1">
      <alignment horizontal="left"/>
    </xf>
    <xf numFmtId="0" fontId="33" fillId="7" borderId="7" xfId="0" applyFont="1" applyFill="1" applyBorder="1" applyAlignment="1" applyProtection="1">
      <alignment horizontal="left"/>
      <protection locked="0"/>
    </xf>
    <xf numFmtId="0" fontId="33" fillId="7" borderId="14" xfId="0" applyFont="1" applyFill="1" applyBorder="1" applyAlignment="1" applyProtection="1">
      <alignment horizontal="left"/>
      <protection locked="0"/>
    </xf>
    <xf numFmtId="0" fontId="33" fillId="7" borderId="18" xfId="0" applyFont="1" applyFill="1" applyBorder="1" applyAlignment="1" applyProtection="1">
      <alignment horizontal="left"/>
      <protection locked="0"/>
    </xf>
    <xf numFmtId="0" fontId="33" fillId="7" borderId="19" xfId="0" applyFont="1" applyFill="1" applyBorder="1" applyAlignment="1" applyProtection="1">
      <alignment horizontal="left"/>
      <protection locked="0"/>
    </xf>
    <xf numFmtId="0" fontId="7" fillId="0" borderId="0" xfId="0" applyFont="1" applyBorder="1" applyAlignment="1">
      <alignment horizontal="center" vertical="center"/>
    </xf>
    <xf numFmtId="0" fontId="43" fillId="0" borderId="14" xfId="0" applyFont="1" applyBorder="1" applyAlignment="1">
      <alignment horizontal="left"/>
    </xf>
    <xf numFmtId="0" fontId="43" fillId="0" borderId="18" xfId="0" applyFont="1" applyBorder="1" applyAlignment="1">
      <alignment horizontal="left"/>
    </xf>
    <xf numFmtId="0" fontId="43" fillId="0" borderId="19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18" fillId="3" borderId="13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center" vertical="center" textRotation="90"/>
    </xf>
    <xf numFmtId="0" fontId="2" fillId="0" borderId="7" xfId="0" applyFont="1" applyBorder="1" applyAlignment="1">
      <alignment horizontal="center" vertical="center" textRotation="90" wrapText="1"/>
    </xf>
    <xf numFmtId="0" fontId="18" fillId="3" borderId="0" xfId="0" applyFont="1" applyFill="1" applyBorder="1" applyAlignment="1">
      <alignment horizontal="left" vertical="center"/>
    </xf>
    <xf numFmtId="0" fontId="19" fillId="3" borderId="7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left" vertical="center"/>
    </xf>
    <xf numFmtId="0" fontId="0" fillId="4" borderId="25" xfId="0" applyFont="1" applyFill="1" applyBorder="1" applyAlignment="1">
      <alignment horizontal="center" vertical="center" wrapText="1"/>
    </xf>
    <xf numFmtId="0" fontId="0" fillId="4" borderId="7" xfId="0" applyFont="1" applyFill="1" applyBorder="1" applyAlignment="1">
      <alignment horizontal="center" vertical="center" wrapText="1"/>
    </xf>
    <xf numFmtId="0" fontId="0" fillId="4" borderId="31" xfId="0" applyFont="1" applyFill="1" applyBorder="1" applyAlignment="1">
      <alignment horizontal="center" vertical="center" wrapText="1"/>
    </xf>
    <xf numFmtId="0" fontId="0" fillId="4" borderId="24" xfId="0" applyFont="1" applyFill="1" applyBorder="1" applyAlignment="1">
      <alignment horizontal="center" vertical="center" wrapText="1"/>
    </xf>
    <xf numFmtId="0" fontId="0" fillId="4" borderId="21" xfId="0" applyFont="1" applyFill="1" applyBorder="1" applyAlignment="1">
      <alignment horizontal="center" vertical="center" wrapText="1"/>
    </xf>
    <xf numFmtId="0" fontId="0" fillId="4" borderId="30" xfId="0" applyFont="1" applyFill="1" applyBorder="1" applyAlignment="1">
      <alignment horizontal="center" vertical="center" wrapText="1"/>
    </xf>
    <xf numFmtId="0" fontId="21" fillId="5" borderId="7" xfId="0" applyFont="1" applyFill="1" applyBorder="1" applyAlignment="1">
      <alignment horizontal="center" vertical="center"/>
    </xf>
    <xf numFmtId="0" fontId="0" fillId="2" borderId="20" xfId="0" applyFill="1" applyBorder="1" applyAlignment="1" applyProtection="1">
      <alignment horizontal="center"/>
    </xf>
    <xf numFmtId="0" fontId="0" fillId="2" borderId="21" xfId="0" applyFill="1" applyBorder="1" applyAlignment="1" applyProtection="1">
      <alignment horizontal="center"/>
    </xf>
    <xf numFmtId="0" fontId="0" fillId="2" borderId="12" xfId="0" applyFill="1" applyBorder="1" applyAlignment="1" applyProtection="1">
      <alignment horizontal="center"/>
    </xf>
    <xf numFmtId="0" fontId="22" fillId="0" borderId="7" xfId="0" applyFont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</xf>
    <xf numFmtId="0" fontId="19" fillId="0" borderId="7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left" vertical="center"/>
    </xf>
    <xf numFmtId="0" fontId="0" fillId="2" borderId="7" xfId="0" applyFill="1" applyBorder="1" applyAlignment="1" applyProtection="1">
      <alignment horizontal="center"/>
    </xf>
    <xf numFmtId="0" fontId="0" fillId="0" borderId="12" xfId="0" applyBorder="1" applyAlignment="1" applyProtection="1">
      <alignment horizontal="center"/>
    </xf>
    <xf numFmtId="0" fontId="22" fillId="0" borderId="7" xfId="0" applyFont="1" applyBorder="1" applyAlignment="1" applyProtection="1">
      <alignment horizontal="left" vertical="center"/>
    </xf>
    <xf numFmtId="0" fontId="20" fillId="0" borderId="7" xfId="0" applyFont="1" applyBorder="1" applyAlignment="1" applyProtection="1">
      <alignment horizontal="center" vertical="center"/>
    </xf>
    <xf numFmtId="0" fontId="20" fillId="0" borderId="7" xfId="0" applyFont="1" applyBorder="1" applyAlignment="1" applyProtection="1">
      <alignment horizontal="center" vertical="center" wrapText="1"/>
    </xf>
    <xf numFmtId="0" fontId="0" fillId="0" borderId="7" xfId="0" applyFont="1" applyBorder="1" applyAlignment="1" applyProtection="1">
      <alignment horizontal="center" vertical="center" wrapText="1"/>
    </xf>
    <xf numFmtId="0" fontId="56" fillId="2" borderId="7" xfId="0" applyFont="1" applyFill="1" applyBorder="1" applyAlignment="1" applyProtection="1">
      <alignment horizontal="center" vertical="center"/>
    </xf>
    <xf numFmtId="0" fontId="56" fillId="2" borderId="20" xfId="0" applyFont="1" applyFill="1" applyBorder="1" applyAlignment="1" applyProtection="1">
      <alignment horizontal="center" vertical="center"/>
    </xf>
    <xf numFmtId="0" fontId="56" fillId="2" borderId="21" xfId="0" applyFont="1" applyFill="1" applyBorder="1" applyAlignment="1" applyProtection="1">
      <alignment horizontal="center" vertical="center"/>
    </xf>
    <xf numFmtId="0" fontId="56" fillId="2" borderId="12" xfId="0" applyFont="1" applyFill="1" applyBorder="1" applyAlignment="1" applyProtection="1">
      <alignment horizontal="center" vertical="center"/>
    </xf>
    <xf numFmtId="0" fontId="53" fillId="2" borderId="20" xfId="0" applyFont="1" applyFill="1" applyBorder="1" applyAlignment="1" applyProtection="1">
      <alignment horizontal="center" vertical="center"/>
    </xf>
    <xf numFmtId="0" fontId="53" fillId="2" borderId="21" xfId="0" applyFont="1" applyFill="1" applyBorder="1" applyAlignment="1" applyProtection="1">
      <alignment horizontal="center" vertical="center"/>
    </xf>
    <xf numFmtId="0" fontId="53" fillId="2" borderId="12" xfId="0" applyFont="1" applyFill="1" applyBorder="1" applyAlignment="1" applyProtection="1">
      <alignment horizontal="center" vertical="center"/>
    </xf>
    <xf numFmtId="166" fontId="56" fillId="0" borderId="7" xfId="0" applyNumberFormat="1" applyFont="1" applyBorder="1" applyAlignment="1" applyProtection="1">
      <alignment horizontal="center"/>
    </xf>
    <xf numFmtId="0" fontId="25" fillId="0" borderId="22" xfId="0" applyFont="1" applyBorder="1" applyAlignment="1" applyProtection="1">
      <alignment horizontal="center"/>
    </xf>
    <xf numFmtId="166" fontId="55" fillId="7" borderId="7" xfId="0" applyNumberFormat="1" applyFont="1" applyFill="1" applyBorder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2F2F2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59595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474480</xdr:colOff>
      <xdr:row>33</xdr:row>
      <xdr:rowOff>103680</xdr:rowOff>
    </xdr:to>
    <xdr:pic>
      <xdr:nvPicPr>
        <xdr:cNvPr id="14" name="Image 1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0" y="0"/>
          <a:ext cx="9658168" cy="63901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35</xdr:row>
      <xdr:rowOff>110003</xdr:rowOff>
    </xdr:from>
    <xdr:to>
      <xdr:col>13</xdr:col>
      <xdr:colOff>426960</xdr:colOff>
      <xdr:row>68</xdr:row>
      <xdr:rowOff>80483</xdr:rowOff>
    </xdr:to>
    <xdr:pic>
      <xdr:nvPicPr>
        <xdr:cNvPr id="15" name="Image 2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0" y="6777503"/>
          <a:ext cx="9610648" cy="62569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69</xdr:row>
      <xdr:rowOff>81562</xdr:rowOff>
    </xdr:from>
    <xdr:to>
      <xdr:col>13</xdr:col>
      <xdr:colOff>398520</xdr:colOff>
      <xdr:row>102</xdr:row>
      <xdr:rowOff>166222</xdr:rowOff>
    </xdr:to>
    <xdr:pic>
      <xdr:nvPicPr>
        <xdr:cNvPr id="16" name="Image 3"/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0" y="13226062"/>
          <a:ext cx="9582208" cy="6371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103</xdr:row>
      <xdr:rowOff>26297</xdr:rowOff>
    </xdr:from>
    <xdr:to>
      <xdr:col>13</xdr:col>
      <xdr:colOff>351720</xdr:colOff>
      <xdr:row>134</xdr:row>
      <xdr:rowOff>162017</xdr:rowOff>
    </xdr:to>
    <xdr:pic>
      <xdr:nvPicPr>
        <xdr:cNvPr id="17" name="Image 4"/>
        <xdr:cNvPicPr/>
      </xdr:nvPicPr>
      <xdr:blipFill>
        <a:blip xmlns:r="http://schemas.openxmlformats.org/officeDocument/2006/relationships" r:embed="rId4" cstate="print"/>
        <a:stretch/>
      </xdr:blipFill>
      <xdr:spPr>
        <a:xfrm>
          <a:off x="0" y="19647797"/>
          <a:ext cx="9535408" cy="60412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136</xdr:row>
      <xdr:rowOff>51252</xdr:rowOff>
    </xdr:from>
    <xdr:to>
      <xdr:col>13</xdr:col>
      <xdr:colOff>344520</xdr:colOff>
      <xdr:row>170</xdr:row>
      <xdr:rowOff>64572</xdr:rowOff>
    </xdr:to>
    <xdr:pic>
      <xdr:nvPicPr>
        <xdr:cNvPr id="18" name="Image 5"/>
        <xdr:cNvPicPr/>
      </xdr:nvPicPr>
      <xdr:blipFill>
        <a:blip xmlns:r="http://schemas.openxmlformats.org/officeDocument/2006/relationships" r:embed="rId5" cstate="print"/>
        <a:stretch/>
      </xdr:blipFill>
      <xdr:spPr>
        <a:xfrm>
          <a:off x="0" y="25959252"/>
          <a:ext cx="9528208" cy="6490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171</xdr:row>
      <xdr:rowOff>86189</xdr:rowOff>
    </xdr:from>
    <xdr:to>
      <xdr:col>13</xdr:col>
      <xdr:colOff>302400</xdr:colOff>
      <xdr:row>208</xdr:row>
      <xdr:rowOff>45149</xdr:rowOff>
    </xdr:to>
    <xdr:pic>
      <xdr:nvPicPr>
        <xdr:cNvPr id="19" name="Image 6"/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0" y="32661689"/>
          <a:ext cx="9486088" cy="70074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27000</xdr:colOff>
      <xdr:row>0</xdr:row>
      <xdr:rowOff>0</xdr:rowOff>
    </xdr:from>
    <xdr:to>
      <xdr:col>29</xdr:col>
      <xdr:colOff>222250</xdr:colOff>
      <xdr:row>8</xdr:row>
      <xdr:rowOff>84667</xdr:rowOff>
    </xdr:to>
    <xdr:grpSp>
      <xdr:nvGrpSpPr>
        <xdr:cNvPr id="5" name="Groupe 4"/>
        <xdr:cNvGrpSpPr/>
      </xdr:nvGrpSpPr>
      <xdr:grpSpPr>
        <a:xfrm>
          <a:off x="27000" y="0"/>
          <a:ext cx="10565594" cy="2061105"/>
          <a:chOff x="27000" y="0"/>
          <a:chExt cx="10746833" cy="2095500"/>
        </a:xfrm>
      </xdr:grpSpPr>
      <xdr:pic>
        <xdr:nvPicPr>
          <xdr:cNvPr id="23" name="Image 1"/>
          <xdr:cNvPicPr/>
        </xdr:nvPicPr>
        <xdr:blipFill>
          <a:blip xmlns:r="http://schemas.openxmlformats.org/officeDocument/2006/relationships" r:embed="rId1" cstate="print"/>
          <a:srcRect l="315" t="636" r="1775" b="67047"/>
          <a:stretch/>
        </xdr:blipFill>
        <xdr:spPr>
          <a:xfrm>
            <a:off x="27000" y="0"/>
            <a:ext cx="10746833" cy="2095500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  <xdr:sp macro="" textlink="">
        <xdr:nvSpPr>
          <xdr:cNvPr id="4" name="Rectangle 3"/>
          <xdr:cNvSpPr/>
        </xdr:nvSpPr>
        <xdr:spPr>
          <a:xfrm>
            <a:off x="5630333" y="0"/>
            <a:ext cx="571500" cy="2116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27000</xdr:colOff>
      <xdr:row>0</xdr:row>
      <xdr:rowOff>0</xdr:rowOff>
    </xdr:from>
    <xdr:to>
      <xdr:col>13</xdr:col>
      <xdr:colOff>184680</xdr:colOff>
      <xdr:row>40</xdr:row>
      <xdr:rowOff>95040</xdr:rowOff>
    </xdr:to>
    <xdr:pic>
      <xdr:nvPicPr>
        <xdr:cNvPr id="25" name="Image 1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000" y="0"/>
          <a:ext cx="9815760" cy="7714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40</xdr:row>
      <xdr:rowOff>86400</xdr:rowOff>
    </xdr:from>
    <xdr:to>
      <xdr:col>14</xdr:col>
      <xdr:colOff>344160</xdr:colOff>
      <xdr:row>78</xdr:row>
      <xdr:rowOff>137520</xdr:rowOff>
    </xdr:to>
    <xdr:pic>
      <xdr:nvPicPr>
        <xdr:cNvPr id="26" name="Image 2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27000" y="7706160"/>
          <a:ext cx="10718280" cy="7290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78</xdr:row>
      <xdr:rowOff>149760</xdr:rowOff>
    </xdr:from>
    <xdr:to>
      <xdr:col>14</xdr:col>
      <xdr:colOff>328320</xdr:colOff>
      <xdr:row>114</xdr:row>
      <xdr:rowOff>117000</xdr:rowOff>
    </xdr:to>
    <xdr:pic>
      <xdr:nvPicPr>
        <xdr:cNvPr id="27" name="Image 3"/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27000" y="15008760"/>
          <a:ext cx="10702440" cy="6825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27000</xdr:colOff>
      <xdr:row>154</xdr:row>
      <xdr:rowOff>6840</xdr:rowOff>
    </xdr:from>
    <xdr:to>
      <xdr:col>14</xdr:col>
      <xdr:colOff>326880</xdr:colOff>
      <xdr:row>192</xdr:row>
      <xdr:rowOff>133560</xdr:rowOff>
    </xdr:to>
    <xdr:pic>
      <xdr:nvPicPr>
        <xdr:cNvPr id="29" name="Image 5"/>
        <xdr:cNvPicPr/>
      </xdr:nvPicPr>
      <xdr:blipFill>
        <a:blip xmlns:r="http://schemas.openxmlformats.org/officeDocument/2006/relationships" r:embed="rId4" cstate="print"/>
        <a:stretch/>
      </xdr:blipFill>
      <xdr:spPr>
        <a:xfrm>
          <a:off x="27000" y="29343600"/>
          <a:ext cx="10701000" cy="73659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27000</xdr:colOff>
      <xdr:row>114</xdr:row>
      <xdr:rowOff>133920</xdr:rowOff>
    </xdr:from>
    <xdr:to>
      <xdr:col>14</xdr:col>
      <xdr:colOff>360000</xdr:colOff>
      <xdr:row>154</xdr:row>
      <xdr:rowOff>1440</xdr:rowOff>
    </xdr:to>
    <xdr:grpSp>
      <xdr:nvGrpSpPr>
        <xdr:cNvPr id="19" name="Groupe 18"/>
        <xdr:cNvGrpSpPr/>
      </xdr:nvGrpSpPr>
      <xdr:grpSpPr>
        <a:xfrm>
          <a:off x="27000" y="21850920"/>
          <a:ext cx="10223125" cy="7487520"/>
          <a:chOff x="27000" y="21850920"/>
          <a:chExt cx="10223125" cy="7487520"/>
        </a:xfrm>
      </xdr:grpSpPr>
      <xdr:pic>
        <xdr:nvPicPr>
          <xdr:cNvPr id="28" name="Image 4"/>
          <xdr:cNvPicPr/>
        </xdr:nvPicPr>
        <xdr:blipFill>
          <a:blip xmlns:r="http://schemas.openxmlformats.org/officeDocument/2006/relationships" r:embed="rId5" cstate="print"/>
          <a:stretch/>
        </xdr:blipFill>
        <xdr:spPr>
          <a:xfrm>
            <a:off x="27000" y="21850920"/>
            <a:ext cx="10223125" cy="7487520"/>
          </a:xfrm>
          <a:prstGeom prst="rect">
            <a:avLst/>
          </a:prstGeom>
          <a:ln>
            <a:noFill/>
          </a:ln>
        </xdr:spPr>
      </xdr:pic>
      <xdr:cxnSp macro="">
        <xdr:nvCxnSpPr>
          <xdr:cNvPr id="8" name="Connecteur droit 7"/>
          <xdr:cNvCxnSpPr/>
        </xdr:nvCxnSpPr>
        <xdr:spPr>
          <a:xfrm flipV="1">
            <a:off x="492125" y="23304500"/>
            <a:ext cx="428625" cy="420688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Connecteur droit 9"/>
          <xdr:cNvCxnSpPr/>
        </xdr:nvCxnSpPr>
        <xdr:spPr>
          <a:xfrm flipH="1" flipV="1">
            <a:off x="936625" y="23296563"/>
            <a:ext cx="412750" cy="420687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Connecteur droit 11"/>
          <xdr:cNvCxnSpPr/>
        </xdr:nvCxnSpPr>
        <xdr:spPr>
          <a:xfrm flipV="1">
            <a:off x="5810250" y="23193375"/>
            <a:ext cx="404813" cy="333375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Connecteur droit 13"/>
          <xdr:cNvCxnSpPr/>
        </xdr:nvCxnSpPr>
        <xdr:spPr>
          <a:xfrm flipH="1" flipV="1">
            <a:off x="6223000" y="23201313"/>
            <a:ext cx="388938" cy="309562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Connecteur droit 15"/>
          <xdr:cNvCxnSpPr/>
        </xdr:nvCxnSpPr>
        <xdr:spPr>
          <a:xfrm flipV="1">
            <a:off x="5786438" y="23637875"/>
            <a:ext cx="404812" cy="373063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Connecteur droit 17"/>
          <xdr:cNvCxnSpPr/>
        </xdr:nvCxnSpPr>
        <xdr:spPr>
          <a:xfrm flipH="1" flipV="1">
            <a:off x="6207125" y="23661688"/>
            <a:ext cx="436563" cy="34925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131760</xdr:colOff>
      <xdr:row>0</xdr:row>
      <xdr:rowOff>0</xdr:rowOff>
    </xdr:from>
    <xdr:to>
      <xdr:col>15</xdr:col>
      <xdr:colOff>138240</xdr:colOff>
      <xdr:row>5</xdr:row>
      <xdr:rowOff>248257</xdr:rowOff>
    </xdr:to>
    <xdr:pic>
      <xdr:nvPicPr>
        <xdr:cNvPr id="2" name="Image 1"/>
        <xdr:cNvPicPr/>
      </xdr:nvPicPr>
      <xdr:blipFill>
        <a:blip xmlns:r="http://schemas.openxmlformats.org/officeDocument/2006/relationships" r:embed="rId1" cstate="print"/>
        <a:srcRect l="693" r="51800" b="65575"/>
        <a:stretch/>
      </xdr:blipFill>
      <xdr:spPr>
        <a:xfrm>
          <a:off x="6475320" y="0"/>
          <a:ext cx="6674040" cy="188604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absolute">
    <xdr:from>
      <xdr:col>14</xdr:col>
      <xdr:colOff>160200</xdr:colOff>
      <xdr:row>0</xdr:row>
      <xdr:rowOff>57600</xdr:rowOff>
    </xdr:from>
    <xdr:to>
      <xdr:col>15</xdr:col>
      <xdr:colOff>450</xdr:colOff>
      <xdr:row>0</xdr:row>
      <xdr:rowOff>325440</xdr:rowOff>
    </xdr:to>
    <xdr:sp macro="" textlink="">
      <xdr:nvSpPr>
        <xdr:cNvPr id="3" name="CustomShape 1"/>
        <xdr:cNvSpPr/>
      </xdr:nvSpPr>
      <xdr:spPr>
        <a:xfrm>
          <a:off x="12380760" y="57600"/>
          <a:ext cx="583200" cy="26784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65160</xdr:colOff>
      <xdr:row>0</xdr:row>
      <xdr:rowOff>0</xdr:rowOff>
    </xdr:from>
    <xdr:to>
      <xdr:col>4</xdr:col>
      <xdr:colOff>828675</xdr:colOff>
      <xdr:row>6</xdr:row>
      <xdr:rowOff>361950</xdr:rowOff>
    </xdr:to>
    <xdr:grpSp>
      <xdr:nvGrpSpPr>
        <xdr:cNvPr id="4" name="Groupe 3"/>
        <xdr:cNvGrpSpPr/>
      </xdr:nvGrpSpPr>
      <xdr:grpSpPr>
        <a:xfrm>
          <a:off x="5437260" y="0"/>
          <a:ext cx="4487790" cy="2266950"/>
          <a:chOff x="5437260" y="0"/>
          <a:chExt cx="4487790" cy="2266950"/>
        </a:xfrm>
      </xdr:grpSpPr>
      <xdr:pic>
        <xdr:nvPicPr>
          <xdr:cNvPr id="2" name="Image 1"/>
          <xdr:cNvPicPr/>
        </xdr:nvPicPr>
        <xdr:blipFill>
          <a:blip xmlns:r="http://schemas.openxmlformats.org/officeDocument/2006/relationships" r:embed="rId1" cstate="print"/>
          <a:srcRect r="51892" b="54771"/>
          <a:stretch/>
        </xdr:blipFill>
        <xdr:spPr>
          <a:xfrm>
            <a:off x="5437260" y="0"/>
            <a:ext cx="4487790" cy="2266950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  <xdr:sp macro="" textlink="">
        <xdr:nvSpPr>
          <xdr:cNvPr id="3" name="Rectangle 2"/>
          <xdr:cNvSpPr/>
        </xdr:nvSpPr>
        <xdr:spPr>
          <a:xfrm>
            <a:off x="9334500" y="9525"/>
            <a:ext cx="476250" cy="171450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112650</xdr:colOff>
      <xdr:row>0</xdr:row>
      <xdr:rowOff>66674</xdr:rowOff>
    </xdr:from>
    <xdr:to>
      <xdr:col>5</xdr:col>
      <xdr:colOff>304800</xdr:colOff>
      <xdr:row>6</xdr:row>
      <xdr:rowOff>152399</xdr:rowOff>
    </xdr:to>
    <xdr:grpSp>
      <xdr:nvGrpSpPr>
        <xdr:cNvPr id="10" name="Groupe 9"/>
        <xdr:cNvGrpSpPr/>
      </xdr:nvGrpSpPr>
      <xdr:grpSpPr>
        <a:xfrm>
          <a:off x="5484750" y="66674"/>
          <a:ext cx="4516500" cy="2371725"/>
          <a:chOff x="5484750" y="66674"/>
          <a:chExt cx="4516500" cy="2371725"/>
        </a:xfrm>
      </xdr:grpSpPr>
      <xdr:pic>
        <xdr:nvPicPr>
          <xdr:cNvPr id="3" name="Image 1"/>
          <xdr:cNvPicPr/>
        </xdr:nvPicPr>
        <xdr:blipFill>
          <a:blip xmlns:r="http://schemas.openxmlformats.org/officeDocument/2006/relationships" r:embed="rId1" cstate="print"/>
          <a:srcRect l="518" r="51655" b="43600"/>
          <a:stretch/>
        </xdr:blipFill>
        <xdr:spPr>
          <a:xfrm>
            <a:off x="5484750" y="66674"/>
            <a:ext cx="4516500" cy="2371725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  <xdr:sp macro="" textlink="">
        <xdr:nvSpPr>
          <xdr:cNvPr id="9" name="Rectangle 8"/>
          <xdr:cNvSpPr/>
        </xdr:nvSpPr>
        <xdr:spPr>
          <a:xfrm>
            <a:off x="9334500" y="104775"/>
            <a:ext cx="542925" cy="14287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27000</xdr:colOff>
      <xdr:row>0</xdr:row>
      <xdr:rowOff>0</xdr:rowOff>
    </xdr:from>
    <xdr:to>
      <xdr:col>7</xdr:col>
      <xdr:colOff>515160</xdr:colOff>
      <xdr:row>22</xdr:row>
      <xdr:rowOff>132930</xdr:rowOff>
    </xdr:to>
    <xdr:grpSp>
      <xdr:nvGrpSpPr>
        <xdr:cNvPr id="7" name="Groupe 6"/>
        <xdr:cNvGrpSpPr/>
      </xdr:nvGrpSpPr>
      <xdr:grpSpPr>
        <a:xfrm>
          <a:off x="27000" y="0"/>
          <a:ext cx="5422110" cy="4381080"/>
          <a:chOff x="27000" y="0"/>
          <a:chExt cx="5422110" cy="4381080"/>
        </a:xfrm>
      </xdr:grpSpPr>
      <xdr:pic>
        <xdr:nvPicPr>
          <xdr:cNvPr id="10" name="Image 1"/>
          <xdr:cNvPicPr/>
        </xdr:nvPicPr>
        <xdr:blipFill>
          <a:blip xmlns:r="http://schemas.openxmlformats.org/officeDocument/2006/relationships" r:embed="rId1" cstate="print"/>
          <a:stretch/>
        </xdr:blipFill>
        <xdr:spPr>
          <a:xfrm>
            <a:off x="27000" y="0"/>
            <a:ext cx="5422110" cy="4381080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  <xdr:sp macro="" textlink="">
        <xdr:nvSpPr>
          <xdr:cNvPr id="6" name="Rectangle 5"/>
          <xdr:cNvSpPr/>
        </xdr:nvSpPr>
        <xdr:spPr>
          <a:xfrm>
            <a:off x="3476625" y="76200"/>
            <a:ext cx="361950" cy="161925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27000</xdr:colOff>
      <xdr:row>0</xdr:row>
      <xdr:rowOff>0</xdr:rowOff>
    </xdr:from>
    <xdr:to>
      <xdr:col>15</xdr:col>
      <xdr:colOff>552450</xdr:colOff>
      <xdr:row>33</xdr:row>
      <xdr:rowOff>95250</xdr:rowOff>
    </xdr:to>
    <xdr:grpSp>
      <xdr:nvGrpSpPr>
        <xdr:cNvPr id="4" name="Groupe 3"/>
        <xdr:cNvGrpSpPr/>
      </xdr:nvGrpSpPr>
      <xdr:grpSpPr>
        <a:xfrm>
          <a:off x="27000" y="0"/>
          <a:ext cx="11403000" cy="6438900"/>
          <a:chOff x="27000" y="0"/>
          <a:chExt cx="11403000" cy="6438900"/>
        </a:xfrm>
      </xdr:grpSpPr>
      <xdr:pic>
        <xdr:nvPicPr>
          <xdr:cNvPr id="13" name="Image 1"/>
          <xdr:cNvPicPr/>
        </xdr:nvPicPr>
        <xdr:blipFill>
          <a:blip xmlns:r="http://schemas.openxmlformats.org/officeDocument/2006/relationships" r:embed="rId1" cstate="print"/>
          <a:srcRect r="488"/>
          <a:stretch/>
        </xdr:blipFill>
        <xdr:spPr>
          <a:xfrm>
            <a:off x="27000" y="0"/>
            <a:ext cx="11403000" cy="6438900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3" name="Rectangle 2"/>
          <xdr:cNvSpPr/>
        </xdr:nvSpPr>
        <xdr:spPr>
          <a:xfrm>
            <a:off x="4638675" y="95250"/>
            <a:ext cx="523875" cy="219075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65160</xdr:colOff>
      <xdr:row>0</xdr:row>
      <xdr:rowOff>0</xdr:rowOff>
    </xdr:from>
    <xdr:to>
      <xdr:col>14</xdr:col>
      <xdr:colOff>619125</xdr:colOff>
      <xdr:row>12</xdr:row>
      <xdr:rowOff>166688</xdr:rowOff>
    </xdr:to>
    <xdr:grpSp>
      <xdr:nvGrpSpPr>
        <xdr:cNvPr id="4" name="Groupe 3"/>
        <xdr:cNvGrpSpPr/>
      </xdr:nvGrpSpPr>
      <xdr:grpSpPr>
        <a:xfrm>
          <a:off x="7185098" y="0"/>
          <a:ext cx="6233246" cy="3655219"/>
          <a:chOff x="7199385" y="0"/>
          <a:chExt cx="5619360" cy="3066660"/>
        </a:xfrm>
      </xdr:grpSpPr>
      <xdr:pic>
        <xdr:nvPicPr>
          <xdr:cNvPr id="20" name="Image 1"/>
          <xdr:cNvPicPr/>
        </xdr:nvPicPr>
        <xdr:blipFill>
          <a:blip xmlns:r="http://schemas.openxmlformats.org/officeDocument/2006/relationships" r:embed="rId1" cstate="print"/>
          <a:srcRect r="51385" b="51791"/>
          <a:stretch/>
        </xdr:blipFill>
        <xdr:spPr>
          <a:xfrm>
            <a:off x="7199385" y="0"/>
            <a:ext cx="5619360" cy="3066660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  <xdr:sp macro="" textlink="">
        <xdr:nvSpPr>
          <xdr:cNvPr id="3" name="Rectangle 2"/>
          <xdr:cNvSpPr/>
        </xdr:nvSpPr>
        <xdr:spPr>
          <a:xfrm>
            <a:off x="12258675" y="38100"/>
            <a:ext cx="514350" cy="209550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36360</xdr:colOff>
      <xdr:row>0</xdr:row>
      <xdr:rowOff>0</xdr:rowOff>
    </xdr:from>
    <xdr:to>
      <xdr:col>15</xdr:col>
      <xdr:colOff>607680</xdr:colOff>
      <xdr:row>5</xdr:row>
      <xdr:rowOff>114120</xdr:rowOff>
    </xdr:to>
    <xdr:grpSp>
      <xdr:nvGrpSpPr>
        <xdr:cNvPr id="4" name="Groupe 3"/>
        <xdr:cNvGrpSpPr/>
      </xdr:nvGrpSpPr>
      <xdr:grpSpPr>
        <a:xfrm>
          <a:off x="5740777" y="0"/>
          <a:ext cx="5534903" cy="1828620"/>
          <a:chOff x="5713260" y="0"/>
          <a:chExt cx="5505270" cy="1828620"/>
        </a:xfrm>
      </xdr:grpSpPr>
      <xdr:pic>
        <xdr:nvPicPr>
          <xdr:cNvPr id="21" name="Image 1"/>
          <xdr:cNvPicPr/>
        </xdr:nvPicPr>
        <xdr:blipFill>
          <a:blip xmlns:r="http://schemas.openxmlformats.org/officeDocument/2006/relationships" r:embed="rId1" cstate="print"/>
          <a:srcRect r="51059" b="71677"/>
          <a:stretch/>
        </xdr:blipFill>
        <xdr:spPr>
          <a:xfrm>
            <a:off x="5713260" y="0"/>
            <a:ext cx="5505270" cy="1828620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  <xdr:sp macro="" textlink="">
        <xdr:nvSpPr>
          <xdr:cNvPr id="3" name="Rectangle 2"/>
          <xdr:cNvSpPr/>
        </xdr:nvSpPr>
        <xdr:spPr>
          <a:xfrm>
            <a:off x="10658475" y="123825"/>
            <a:ext cx="495300" cy="209550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65160</xdr:colOff>
      <xdr:row>0</xdr:row>
      <xdr:rowOff>0</xdr:rowOff>
    </xdr:from>
    <xdr:to>
      <xdr:col>15</xdr:col>
      <xdr:colOff>571500</xdr:colOff>
      <xdr:row>4</xdr:row>
      <xdr:rowOff>190500</xdr:rowOff>
    </xdr:to>
    <xdr:grpSp>
      <xdr:nvGrpSpPr>
        <xdr:cNvPr id="4" name="Groupe 3"/>
        <xdr:cNvGrpSpPr/>
      </xdr:nvGrpSpPr>
      <xdr:grpSpPr>
        <a:xfrm>
          <a:off x="5780160" y="0"/>
          <a:ext cx="6073173" cy="3037417"/>
          <a:chOff x="5780160" y="0"/>
          <a:chExt cx="6073173" cy="3037417"/>
        </a:xfrm>
      </xdr:grpSpPr>
      <xdr:pic>
        <xdr:nvPicPr>
          <xdr:cNvPr id="22" name="Image 1"/>
          <xdr:cNvPicPr/>
        </xdr:nvPicPr>
        <xdr:blipFill>
          <a:blip xmlns:r="http://schemas.openxmlformats.org/officeDocument/2006/relationships" r:embed="rId1" cstate="print"/>
          <a:srcRect t="4144" r="50914" b="60348"/>
          <a:stretch/>
        </xdr:blipFill>
        <xdr:spPr>
          <a:xfrm>
            <a:off x="5780160" y="0"/>
            <a:ext cx="6073173" cy="3037417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  <xdr:sp macro="" textlink="">
        <xdr:nvSpPr>
          <xdr:cNvPr id="3" name="Rectangle 2"/>
          <xdr:cNvSpPr/>
        </xdr:nvSpPr>
        <xdr:spPr>
          <a:xfrm>
            <a:off x="11049000" y="42333"/>
            <a:ext cx="550333" cy="2751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F6"/>
  <sheetViews>
    <sheetView showGridLines="0" tabSelected="1" workbookViewId="0">
      <selection activeCell="C3" sqref="C3:F3"/>
    </sheetView>
  </sheetViews>
  <sheetFormatPr baseColWidth="10" defaultRowHeight="21"/>
  <cols>
    <col min="1" max="16384" width="11.42578125" style="223"/>
  </cols>
  <sheetData>
    <row r="2" spans="2:6" ht="21.75" thickBot="1"/>
    <row r="3" spans="2:6" ht="21.75" thickBot="1">
      <c r="B3" s="223" t="s">
        <v>233</v>
      </c>
      <c r="C3" s="226" t="s">
        <v>10</v>
      </c>
      <c r="D3" s="227"/>
      <c r="E3" s="227"/>
      <c r="F3" s="228"/>
    </row>
    <row r="5" spans="2:6">
      <c r="B5" s="223" t="s">
        <v>234</v>
      </c>
      <c r="C5" s="224">
        <f>ROUND(('U21 MAV 2018 1°'!Q1+'U21 MAV 2018 2°'!F1+'U21 MAV 2018 3°'!G1+'U21 MAV 2018 4°'!N1+'U21 MAV 2018 5°'!Q1)*20/83.5,1)</f>
        <v>0</v>
      </c>
      <c r="D5" s="225" t="s">
        <v>257</v>
      </c>
    </row>
    <row r="6" spans="2:6">
      <c r="B6" s="223" t="s">
        <v>235</v>
      </c>
      <c r="C6" s="224">
        <f>ROUND(('U22 MAV 2018 4°'!AJ1+'U22 MAV 2018 3°'!Q1+'U22 MAV 2018 2°'!Q1+'U22 MAV 2018 1°'!P1)*20/92,1)</f>
        <v>0</v>
      </c>
      <c r="D6" s="225" t="s">
        <v>257</v>
      </c>
    </row>
  </sheetData>
  <sheetProtection password="CC09" sheet="1" objects="1" scenarios="1" selectLockedCells="1"/>
  <mergeCells count="1">
    <mergeCell ref="C3:F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00FF"/>
  </sheetPr>
  <dimension ref="A1:R42"/>
  <sheetViews>
    <sheetView showGridLines="0" topLeftCell="B28" zoomScale="90" zoomScaleNormal="90" workbookViewId="0">
      <selection activeCell="C3" sqref="C3:F3"/>
    </sheetView>
  </sheetViews>
  <sheetFormatPr baseColWidth="10" defaultColWidth="9.140625" defaultRowHeight="15"/>
  <cols>
    <col min="1" max="1" width="19" style="39"/>
    <col min="2" max="8" width="9.5703125" style="39"/>
    <col min="9" max="9" width="11.140625" style="39"/>
    <col min="10" max="10" width="19.140625" style="39"/>
    <col min="11" max="1025" width="10.5703125" style="39"/>
    <col min="1026" max="16384" width="9.140625" style="39"/>
  </cols>
  <sheetData>
    <row r="1" spans="1:18" ht="17.25" customHeight="1" thickBot="1">
      <c r="A1" s="255" t="s">
        <v>150</v>
      </c>
      <c r="B1" s="255"/>
      <c r="C1" s="255"/>
      <c r="D1" s="255"/>
      <c r="E1" s="255"/>
      <c r="F1" s="255"/>
      <c r="G1" s="255"/>
      <c r="H1" s="255"/>
      <c r="Q1" s="80">
        <f>ROUND(R42/2,1)</f>
        <v>0</v>
      </c>
      <c r="R1" s="33" t="s">
        <v>241</v>
      </c>
    </row>
    <row r="2" spans="1:18" ht="117" customHeight="1">
      <c r="A2" s="137" t="s">
        <v>79</v>
      </c>
      <c r="B2" s="138" t="s">
        <v>151</v>
      </c>
      <c r="C2" s="139" t="s">
        <v>152</v>
      </c>
      <c r="D2" s="139" t="s">
        <v>153</v>
      </c>
      <c r="E2" s="138" t="s">
        <v>154</v>
      </c>
      <c r="F2" s="138" t="s">
        <v>155</v>
      </c>
      <c r="G2" s="138" t="s">
        <v>156</v>
      </c>
      <c r="H2" s="138" t="s">
        <v>157</v>
      </c>
    </row>
    <row r="3" spans="1:18" ht="45" customHeight="1">
      <c r="A3" s="28" t="s">
        <v>158</v>
      </c>
      <c r="B3" s="29">
        <v>942</v>
      </c>
      <c r="C3" s="29">
        <v>300</v>
      </c>
      <c r="D3" s="29">
        <v>200</v>
      </c>
      <c r="E3" s="29">
        <v>10</v>
      </c>
      <c r="F3" s="29">
        <v>842</v>
      </c>
      <c r="G3" s="29">
        <v>85</v>
      </c>
      <c r="H3" s="29">
        <v>208</v>
      </c>
    </row>
    <row r="4" spans="1:18" ht="45" customHeight="1">
      <c r="A4" s="30" t="s">
        <v>159</v>
      </c>
      <c r="B4" s="156" t="s">
        <v>10</v>
      </c>
      <c r="C4" s="24">
        <v>400</v>
      </c>
      <c r="D4" s="24">
        <v>100</v>
      </c>
      <c r="E4" s="24">
        <v>40</v>
      </c>
      <c r="F4" s="156" t="s">
        <v>10</v>
      </c>
      <c r="G4" s="156" t="s">
        <v>10</v>
      </c>
      <c r="H4" s="156" t="s">
        <v>10</v>
      </c>
    </row>
    <row r="5" spans="1:18" ht="45" customHeight="1">
      <c r="A5" s="30" t="s">
        <v>160</v>
      </c>
      <c r="B5" s="156" t="s">
        <v>10</v>
      </c>
      <c r="C5" s="24">
        <v>355</v>
      </c>
      <c r="D5" s="24">
        <v>200</v>
      </c>
      <c r="E5" s="24">
        <v>100</v>
      </c>
      <c r="F5" s="156" t="s">
        <v>10</v>
      </c>
      <c r="G5" s="156" t="s">
        <v>10</v>
      </c>
      <c r="H5" s="156" t="s">
        <v>10</v>
      </c>
    </row>
    <row r="6" spans="1:18" ht="45" customHeight="1">
      <c r="A6" s="30" t="s">
        <v>161</v>
      </c>
      <c r="B6" s="156" t="s">
        <v>10</v>
      </c>
      <c r="C6" s="24">
        <v>454</v>
      </c>
      <c r="D6" s="24">
        <v>100</v>
      </c>
      <c r="E6" s="24">
        <v>100</v>
      </c>
      <c r="F6" s="156" t="s">
        <v>10</v>
      </c>
      <c r="G6" s="156" t="s">
        <v>10</v>
      </c>
      <c r="H6" s="156" t="s">
        <v>10</v>
      </c>
    </row>
    <row r="8" spans="1:18" ht="21">
      <c r="A8" s="255" t="s">
        <v>150</v>
      </c>
      <c r="B8" s="255"/>
      <c r="C8" s="255"/>
      <c r="D8" s="255"/>
      <c r="E8" s="255"/>
      <c r="F8" s="255"/>
      <c r="G8" s="255"/>
      <c r="H8" s="255"/>
    </row>
    <row r="9" spans="1:18" ht="105">
      <c r="A9" s="137" t="s">
        <v>79</v>
      </c>
      <c r="B9" s="138" t="s">
        <v>151</v>
      </c>
      <c r="C9" s="139" t="s">
        <v>152</v>
      </c>
      <c r="D9" s="139" t="s">
        <v>153</v>
      </c>
      <c r="E9" s="138" t="s">
        <v>154</v>
      </c>
      <c r="F9" s="138" t="s">
        <v>155</v>
      </c>
      <c r="G9" s="138" t="s">
        <v>156</v>
      </c>
      <c r="H9" s="138" t="s">
        <v>157</v>
      </c>
    </row>
    <row r="10" spans="1:18" ht="45" customHeight="1">
      <c r="A10" s="30" t="s">
        <v>162</v>
      </c>
      <c r="B10" s="156" t="s">
        <v>10</v>
      </c>
      <c r="C10" s="38">
        <v>450</v>
      </c>
      <c r="D10" s="38">
        <v>100</v>
      </c>
      <c r="E10" s="38">
        <v>8</v>
      </c>
      <c r="F10" s="156" t="s">
        <v>10</v>
      </c>
      <c r="G10" s="156" t="s">
        <v>10</v>
      </c>
      <c r="H10" s="156" t="s">
        <v>10</v>
      </c>
    </row>
    <row r="11" spans="1:18" ht="45" customHeight="1">
      <c r="A11" s="30" t="s">
        <v>163</v>
      </c>
      <c r="B11" s="156" t="s">
        <v>10</v>
      </c>
      <c r="C11" s="38">
        <v>350</v>
      </c>
      <c r="D11" s="38">
        <v>100</v>
      </c>
      <c r="E11" s="38">
        <v>8</v>
      </c>
      <c r="F11" s="156" t="s">
        <v>10</v>
      </c>
      <c r="G11" s="156" t="s">
        <v>10</v>
      </c>
      <c r="H11" s="156" t="s">
        <v>10</v>
      </c>
    </row>
    <row r="12" spans="1:18" ht="45" customHeight="1">
      <c r="A12" s="30" t="s">
        <v>164</v>
      </c>
      <c r="B12" s="156" t="s">
        <v>10</v>
      </c>
      <c r="C12" s="38">
        <v>150</v>
      </c>
      <c r="D12" s="38">
        <v>50</v>
      </c>
      <c r="E12" s="38">
        <v>8</v>
      </c>
      <c r="F12" s="156" t="s">
        <v>10</v>
      </c>
      <c r="G12" s="156" t="s">
        <v>10</v>
      </c>
      <c r="H12" s="156" t="s">
        <v>10</v>
      </c>
    </row>
    <row r="13" spans="1:18" ht="45" customHeight="1">
      <c r="A13" s="30" t="s">
        <v>165</v>
      </c>
      <c r="B13" s="156" t="s">
        <v>10</v>
      </c>
      <c r="C13" s="38">
        <v>90</v>
      </c>
      <c r="D13" s="38">
        <v>40</v>
      </c>
      <c r="E13" s="38">
        <v>2</v>
      </c>
      <c r="F13" s="156" t="s">
        <v>10</v>
      </c>
      <c r="G13" s="156" t="s">
        <v>10</v>
      </c>
      <c r="H13" s="156" t="s">
        <v>10</v>
      </c>
    </row>
    <row r="14" spans="1:18" ht="45" customHeight="1">
      <c r="A14" s="30" t="s">
        <v>166</v>
      </c>
      <c r="B14" s="156" t="s">
        <v>10</v>
      </c>
      <c r="C14" s="38">
        <v>50</v>
      </c>
      <c r="D14" s="38">
        <v>20</v>
      </c>
      <c r="E14" s="38">
        <v>1</v>
      </c>
      <c r="F14" s="156" t="s">
        <v>10</v>
      </c>
      <c r="G14" s="156" t="s">
        <v>10</v>
      </c>
      <c r="H14" s="156" t="s">
        <v>10</v>
      </c>
    </row>
    <row r="15" spans="1:18" ht="45" customHeight="1">
      <c r="A15" s="30" t="s">
        <v>167</v>
      </c>
      <c r="B15" s="156" t="s">
        <v>10</v>
      </c>
      <c r="C15" s="38">
        <v>50</v>
      </c>
      <c r="D15" s="38">
        <v>20</v>
      </c>
      <c r="E15" s="38">
        <v>1</v>
      </c>
      <c r="F15" s="156" t="s">
        <v>10</v>
      </c>
      <c r="G15" s="156" t="s">
        <v>10</v>
      </c>
      <c r="H15" s="156" t="s">
        <v>10</v>
      </c>
    </row>
    <row r="16" spans="1:18" ht="45" customHeight="1">
      <c r="A16" s="30" t="s">
        <v>168</v>
      </c>
      <c r="B16" s="156" t="s">
        <v>10</v>
      </c>
      <c r="C16" s="38">
        <v>1010</v>
      </c>
      <c r="D16" s="38">
        <v>500</v>
      </c>
      <c r="E16" s="38">
        <v>100</v>
      </c>
      <c r="F16" s="156" t="s">
        <v>10</v>
      </c>
      <c r="G16" s="156" t="s">
        <v>10</v>
      </c>
      <c r="H16" s="156" t="s">
        <v>10</v>
      </c>
    </row>
    <row r="17" spans="1:18" ht="45" customHeight="1">
      <c r="A17" s="30" t="s">
        <v>169</v>
      </c>
      <c r="B17" s="156" t="s">
        <v>10</v>
      </c>
      <c r="C17" s="38">
        <v>500</v>
      </c>
      <c r="D17" s="38">
        <v>240</v>
      </c>
      <c r="E17" s="38">
        <v>80</v>
      </c>
      <c r="F17" s="156" t="s">
        <v>10</v>
      </c>
      <c r="G17" s="156" t="s">
        <v>10</v>
      </c>
      <c r="H17" s="156" t="s">
        <v>10</v>
      </c>
    </row>
    <row r="18" spans="1:18" ht="45" customHeight="1">
      <c r="A18" s="30" t="s">
        <v>170</v>
      </c>
      <c r="B18" s="156" t="s">
        <v>10</v>
      </c>
      <c r="C18" s="38">
        <v>700</v>
      </c>
      <c r="D18" s="38">
        <v>300</v>
      </c>
      <c r="E18" s="38">
        <v>100</v>
      </c>
      <c r="F18" s="156" t="s">
        <v>10</v>
      </c>
      <c r="G18" s="156" t="s">
        <v>10</v>
      </c>
      <c r="H18" s="156" t="s">
        <v>10</v>
      </c>
    </row>
    <row r="19" spans="1:18" ht="45" customHeight="1">
      <c r="A19" s="30" t="s">
        <v>171</v>
      </c>
      <c r="B19" s="156" t="s">
        <v>10</v>
      </c>
      <c r="C19" s="38">
        <v>455</v>
      </c>
      <c r="D19" s="38">
        <v>200</v>
      </c>
      <c r="E19" s="38">
        <v>100</v>
      </c>
      <c r="F19" s="156" t="s">
        <v>10</v>
      </c>
      <c r="G19" s="156" t="s">
        <v>10</v>
      </c>
      <c r="H19" s="156" t="s">
        <v>10</v>
      </c>
    </row>
    <row r="21" spans="1:18" ht="33.75">
      <c r="A21" s="238" t="s">
        <v>21</v>
      </c>
      <c r="B21" s="238"/>
      <c r="C21" s="238"/>
    </row>
    <row r="23" spans="1:18" ht="21">
      <c r="A23" s="255" t="s">
        <v>150</v>
      </c>
      <c r="B23" s="255"/>
      <c r="C23" s="255"/>
      <c r="D23" s="255"/>
      <c r="E23" s="255"/>
      <c r="F23" s="255"/>
      <c r="G23" s="255"/>
      <c r="H23" s="255"/>
      <c r="J23" s="150"/>
      <c r="K23" s="150"/>
      <c r="L23" s="150"/>
      <c r="M23" s="150"/>
      <c r="N23" s="150"/>
      <c r="O23" s="150"/>
      <c r="P23" s="150"/>
      <c r="Q23" s="150"/>
    </row>
    <row r="24" spans="1:18" ht="105">
      <c r="A24" s="137" t="s">
        <v>79</v>
      </c>
      <c r="B24" s="138" t="s">
        <v>151</v>
      </c>
      <c r="C24" s="139" t="s">
        <v>152</v>
      </c>
      <c r="D24" s="139" t="s">
        <v>153</v>
      </c>
      <c r="E24" s="138" t="s">
        <v>154</v>
      </c>
      <c r="F24" s="138" t="s">
        <v>155</v>
      </c>
      <c r="G24" s="138" t="s">
        <v>156</v>
      </c>
      <c r="H24" s="138" t="s">
        <v>157</v>
      </c>
      <c r="J24" s="151"/>
      <c r="K24" s="152"/>
      <c r="L24" s="151"/>
      <c r="M24" s="151"/>
      <c r="N24" s="152"/>
      <c r="O24" s="152"/>
      <c r="P24" s="152"/>
      <c r="Q24" s="152"/>
    </row>
    <row r="25" spans="1:18" ht="45" customHeight="1">
      <c r="A25" s="28" t="s">
        <v>158</v>
      </c>
      <c r="B25" s="29">
        <v>942</v>
      </c>
      <c r="C25" s="29">
        <v>300</v>
      </c>
      <c r="D25" s="29">
        <v>200</v>
      </c>
      <c r="E25" s="29">
        <v>10</v>
      </c>
      <c r="F25" s="29">
        <v>842</v>
      </c>
      <c r="G25" s="29">
        <v>85</v>
      </c>
      <c r="H25" s="29">
        <v>208</v>
      </c>
      <c r="J25" s="153"/>
      <c r="K25" s="154"/>
      <c r="L25" s="154"/>
      <c r="M25" s="154"/>
      <c r="N25" s="154"/>
      <c r="O25" s="154"/>
      <c r="P25" s="154"/>
      <c r="Q25" s="154"/>
    </row>
    <row r="26" spans="1:18" ht="45" customHeight="1">
      <c r="A26" s="30" t="s">
        <v>159</v>
      </c>
      <c r="B26" s="53">
        <v>1256</v>
      </c>
      <c r="C26" s="24">
        <v>400</v>
      </c>
      <c r="D26" s="24">
        <v>100</v>
      </c>
      <c r="E26" s="24">
        <v>40</v>
      </c>
      <c r="F26" s="53">
        <v>956</v>
      </c>
      <c r="G26" s="53">
        <v>24</v>
      </c>
      <c r="H26" s="53">
        <v>104</v>
      </c>
      <c r="J26" s="155"/>
      <c r="K26" s="55">
        <f>IF(B26=B4,1,0)</f>
        <v>0</v>
      </c>
      <c r="L26" s="54"/>
      <c r="M26" s="54"/>
      <c r="N26" s="54"/>
      <c r="O26" s="55">
        <f t="shared" ref="O26:Q28" si="0">IF(F26=F4,1,0)</f>
        <v>0</v>
      </c>
      <c r="P26" s="55">
        <f t="shared" si="0"/>
        <v>0</v>
      </c>
      <c r="Q26" s="55">
        <f t="shared" si="0"/>
        <v>0</v>
      </c>
    </row>
    <row r="27" spans="1:18" ht="45" customHeight="1">
      <c r="A27" s="30" t="s">
        <v>160</v>
      </c>
      <c r="B27" s="53">
        <v>3140</v>
      </c>
      <c r="C27" s="24">
        <v>355</v>
      </c>
      <c r="D27" s="24">
        <v>200</v>
      </c>
      <c r="E27" s="24">
        <v>100</v>
      </c>
      <c r="F27" s="53">
        <v>2985</v>
      </c>
      <c r="G27" s="53">
        <v>30</v>
      </c>
      <c r="H27" s="53">
        <v>215</v>
      </c>
      <c r="J27" s="155"/>
      <c r="K27" s="55">
        <f>IF(B27=B5,1,0)</f>
        <v>0</v>
      </c>
      <c r="L27" s="54"/>
      <c r="M27" s="54"/>
      <c r="N27" s="54"/>
      <c r="O27" s="55">
        <f t="shared" si="0"/>
        <v>0</v>
      </c>
      <c r="P27" s="55">
        <f t="shared" si="0"/>
        <v>0</v>
      </c>
      <c r="Q27" s="55">
        <f t="shared" si="0"/>
        <v>0</v>
      </c>
    </row>
    <row r="28" spans="1:18" ht="45" customHeight="1">
      <c r="A28" s="30" t="s">
        <v>161</v>
      </c>
      <c r="B28" s="53">
        <v>1256</v>
      </c>
      <c r="C28" s="24">
        <v>454</v>
      </c>
      <c r="D28" s="24">
        <v>100</v>
      </c>
      <c r="E28" s="24">
        <v>100</v>
      </c>
      <c r="F28" s="53">
        <v>902</v>
      </c>
      <c r="G28" s="53">
        <v>10</v>
      </c>
      <c r="H28" s="53">
        <v>198</v>
      </c>
      <c r="J28" s="155"/>
      <c r="K28" s="55">
        <f>IF(B28=B6,1,0)</f>
        <v>0</v>
      </c>
      <c r="L28" s="54"/>
      <c r="M28" s="54"/>
      <c r="N28" s="54"/>
      <c r="O28" s="55">
        <f t="shared" si="0"/>
        <v>0</v>
      </c>
      <c r="P28" s="55">
        <f t="shared" si="0"/>
        <v>0</v>
      </c>
      <c r="Q28" s="55">
        <f t="shared" si="0"/>
        <v>0</v>
      </c>
    </row>
    <row r="30" spans="1:18" ht="21">
      <c r="A30" s="255" t="s">
        <v>150</v>
      </c>
      <c r="B30" s="255"/>
      <c r="C30" s="255"/>
      <c r="D30" s="255"/>
      <c r="E30" s="255"/>
      <c r="F30" s="255"/>
      <c r="G30" s="255"/>
      <c r="H30" s="255"/>
      <c r="J30" s="150"/>
      <c r="K30" s="150"/>
      <c r="L30" s="150"/>
      <c r="M30" s="150"/>
      <c r="N30" s="150"/>
      <c r="O30" s="150"/>
      <c r="P30" s="150"/>
      <c r="Q30" s="150"/>
    </row>
    <row r="31" spans="1:18" ht="105">
      <c r="A31" s="137" t="s">
        <v>79</v>
      </c>
      <c r="B31" s="138" t="s">
        <v>151</v>
      </c>
      <c r="C31" s="139" t="s">
        <v>152</v>
      </c>
      <c r="D31" s="139" t="s">
        <v>153</v>
      </c>
      <c r="E31" s="138" t="s">
        <v>154</v>
      </c>
      <c r="F31" s="138" t="s">
        <v>155</v>
      </c>
      <c r="G31" s="138" t="s">
        <v>156</v>
      </c>
      <c r="H31" s="138" t="s">
        <v>157</v>
      </c>
      <c r="J31" s="151"/>
      <c r="K31" s="152"/>
      <c r="L31" s="151"/>
      <c r="M31" s="151"/>
      <c r="N31" s="152"/>
      <c r="O31" s="152"/>
      <c r="P31" s="152"/>
      <c r="Q31" s="152"/>
    </row>
    <row r="32" spans="1:18" ht="45" customHeight="1">
      <c r="A32" s="30" t="s">
        <v>162</v>
      </c>
      <c r="B32" s="53">
        <v>1256</v>
      </c>
      <c r="C32" s="38">
        <v>450</v>
      </c>
      <c r="D32" s="38">
        <v>100</v>
      </c>
      <c r="E32" s="38">
        <v>8</v>
      </c>
      <c r="F32" s="53">
        <v>906</v>
      </c>
      <c r="G32" s="53">
        <v>114</v>
      </c>
      <c r="H32" s="53">
        <v>106</v>
      </c>
      <c r="J32" s="155"/>
      <c r="K32" s="55">
        <f t="shared" ref="K32:K41" si="1">IF(B32=B10,1,0)</f>
        <v>0</v>
      </c>
      <c r="L32" s="54"/>
      <c r="M32" s="54"/>
      <c r="N32" s="54"/>
      <c r="O32" s="55">
        <f t="shared" ref="O32:O41" si="2">IF(F32=F10,1,0)</f>
        <v>0</v>
      </c>
      <c r="P32" s="55">
        <f t="shared" ref="P32:P41" si="3">IF(G32=G10,1,0)</f>
        <v>0</v>
      </c>
      <c r="Q32" s="55">
        <f t="shared" ref="Q32:Q41" si="4">IF(H32=H10,1,0)</f>
        <v>0</v>
      </c>
      <c r="R32" s="42"/>
    </row>
    <row r="33" spans="1:18" ht="45" customHeight="1">
      <c r="A33" s="30" t="s">
        <v>163</v>
      </c>
      <c r="B33" s="53">
        <v>1256</v>
      </c>
      <c r="C33" s="38">
        <v>350</v>
      </c>
      <c r="D33" s="38">
        <v>100</v>
      </c>
      <c r="E33" s="38">
        <v>8</v>
      </c>
      <c r="F33" s="53">
        <v>1006</v>
      </c>
      <c r="G33" s="53">
        <v>126</v>
      </c>
      <c r="H33" s="53">
        <v>102</v>
      </c>
      <c r="J33" s="155"/>
      <c r="K33" s="55">
        <f t="shared" si="1"/>
        <v>0</v>
      </c>
      <c r="L33" s="54"/>
      <c r="M33" s="54"/>
      <c r="N33" s="54"/>
      <c r="O33" s="55">
        <f t="shared" si="2"/>
        <v>0</v>
      </c>
      <c r="P33" s="55">
        <f t="shared" si="3"/>
        <v>0</v>
      </c>
      <c r="Q33" s="55">
        <f t="shared" si="4"/>
        <v>0</v>
      </c>
      <c r="R33" s="42"/>
    </row>
    <row r="34" spans="1:18" ht="45" customHeight="1">
      <c r="A34" s="30" t="s">
        <v>164</v>
      </c>
      <c r="B34" s="53">
        <v>1256</v>
      </c>
      <c r="C34" s="38">
        <v>150</v>
      </c>
      <c r="D34" s="38">
        <v>50</v>
      </c>
      <c r="E34" s="38">
        <v>8</v>
      </c>
      <c r="F34" s="53">
        <v>1156</v>
      </c>
      <c r="G34" s="53">
        <v>145</v>
      </c>
      <c r="H34" s="53">
        <v>54</v>
      </c>
      <c r="J34" s="155"/>
      <c r="K34" s="55">
        <f t="shared" si="1"/>
        <v>0</v>
      </c>
      <c r="L34" s="54"/>
      <c r="M34" s="54"/>
      <c r="N34" s="54"/>
      <c r="O34" s="55">
        <f t="shared" si="2"/>
        <v>0</v>
      </c>
      <c r="P34" s="55">
        <f t="shared" si="3"/>
        <v>0</v>
      </c>
      <c r="Q34" s="55">
        <f t="shared" si="4"/>
        <v>0</v>
      </c>
      <c r="R34" s="42"/>
    </row>
    <row r="35" spans="1:18" ht="45" customHeight="1">
      <c r="A35" s="30" t="s">
        <v>165</v>
      </c>
      <c r="B35" s="53">
        <v>942</v>
      </c>
      <c r="C35" s="38">
        <v>90</v>
      </c>
      <c r="D35" s="38">
        <v>40</v>
      </c>
      <c r="E35" s="38">
        <v>2</v>
      </c>
      <c r="F35" s="53">
        <v>892</v>
      </c>
      <c r="G35" s="53">
        <v>446</v>
      </c>
      <c r="H35" s="53">
        <v>40</v>
      </c>
      <c r="J35" s="155"/>
      <c r="K35" s="55">
        <f t="shared" si="1"/>
        <v>0</v>
      </c>
      <c r="L35" s="54"/>
      <c r="M35" s="54"/>
      <c r="N35" s="54"/>
      <c r="O35" s="55">
        <f t="shared" si="2"/>
        <v>0</v>
      </c>
      <c r="P35" s="55">
        <f t="shared" si="3"/>
        <v>0</v>
      </c>
      <c r="Q35" s="55">
        <f t="shared" si="4"/>
        <v>0</v>
      </c>
      <c r="R35" s="42"/>
    </row>
    <row r="36" spans="1:18" ht="45" customHeight="1">
      <c r="A36" s="30" t="s">
        <v>166</v>
      </c>
      <c r="B36" s="53">
        <v>314</v>
      </c>
      <c r="C36" s="38">
        <v>50</v>
      </c>
      <c r="D36" s="38">
        <v>20</v>
      </c>
      <c r="E36" s="38">
        <v>1</v>
      </c>
      <c r="F36" s="53">
        <v>284</v>
      </c>
      <c r="G36" s="53">
        <v>284</v>
      </c>
      <c r="H36" s="53">
        <v>20</v>
      </c>
      <c r="J36" s="155"/>
      <c r="K36" s="55">
        <f t="shared" si="1"/>
        <v>0</v>
      </c>
      <c r="L36" s="54"/>
      <c r="M36" s="54"/>
      <c r="N36" s="54"/>
      <c r="O36" s="55">
        <f t="shared" si="2"/>
        <v>0</v>
      </c>
      <c r="P36" s="55">
        <f t="shared" si="3"/>
        <v>0</v>
      </c>
      <c r="Q36" s="55">
        <f t="shared" si="4"/>
        <v>0</v>
      </c>
      <c r="R36" s="42"/>
    </row>
    <row r="37" spans="1:18" ht="45" customHeight="1">
      <c r="A37" s="30" t="s">
        <v>167</v>
      </c>
      <c r="B37" s="53">
        <v>628</v>
      </c>
      <c r="C37" s="38">
        <v>50</v>
      </c>
      <c r="D37" s="38">
        <v>20</v>
      </c>
      <c r="E37" s="38">
        <v>1</v>
      </c>
      <c r="F37" s="53">
        <v>598</v>
      </c>
      <c r="G37" s="53">
        <v>598</v>
      </c>
      <c r="H37" s="53">
        <v>20</v>
      </c>
      <c r="J37" s="155"/>
      <c r="K37" s="55">
        <f t="shared" si="1"/>
        <v>0</v>
      </c>
      <c r="L37" s="54"/>
      <c r="M37" s="54"/>
      <c r="N37" s="54"/>
      <c r="O37" s="55">
        <f t="shared" si="2"/>
        <v>0</v>
      </c>
      <c r="P37" s="55">
        <f t="shared" si="3"/>
        <v>0</v>
      </c>
      <c r="Q37" s="55">
        <f t="shared" si="4"/>
        <v>0</v>
      </c>
      <c r="R37" s="42"/>
    </row>
    <row r="38" spans="1:18" ht="45" customHeight="1">
      <c r="A38" s="30" t="s">
        <v>168</v>
      </c>
      <c r="B38" s="53">
        <v>3768</v>
      </c>
      <c r="C38" s="38">
        <v>1010</v>
      </c>
      <c r="D38" s="38">
        <v>500</v>
      </c>
      <c r="E38" s="38">
        <v>100</v>
      </c>
      <c r="F38" s="53">
        <v>3258</v>
      </c>
      <c r="G38" s="53">
        <v>33</v>
      </c>
      <c r="H38" s="53">
        <v>542</v>
      </c>
      <c r="J38" s="155"/>
      <c r="K38" s="55">
        <f t="shared" si="1"/>
        <v>0</v>
      </c>
      <c r="L38" s="54"/>
      <c r="M38" s="54"/>
      <c r="N38" s="54"/>
      <c r="O38" s="55">
        <f t="shared" si="2"/>
        <v>0</v>
      </c>
      <c r="P38" s="55">
        <f t="shared" si="3"/>
        <v>0</v>
      </c>
      <c r="Q38" s="55">
        <f t="shared" si="4"/>
        <v>0</v>
      </c>
      <c r="R38" s="42"/>
    </row>
    <row r="39" spans="1:18" ht="45" customHeight="1">
      <c r="A39" s="30" t="s">
        <v>169</v>
      </c>
      <c r="B39" s="53">
        <v>1252</v>
      </c>
      <c r="C39" s="38">
        <v>500</v>
      </c>
      <c r="D39" s="38">
        <v>240</v>
      </c>
      <c r="E39" s="38">
        <v>80</v>
      </c>
      <c r="F39" s="53">
        <v>992</v>
      </c>
      <c r="G39" s="53">
        <v>13</v>
      </c>
      <c r="H39" s="53">
        <v>288</v>
      </c>
      <c r="J39" s="155"/>
      <c r="K39" s="55">
        <f t="shared" si="1"/>
        <v>0</v>
      </c>
      <c r="L39" s="54"/>
      <c r="M39" s="54"/>
      <c r="N39" s="54"/>
      <c r="O39" s="55">
        <f t="shared" si="2"/>
        <v>0</v>
      </c>
      <c r="P39" s="55">
        <f t="shared" si="3"/>
        <v>0</v>
      </c>
      <c r="Q39" s="55">
        <f t="shared" si="4"/>
        <v>0</v>
      </c>
      <c r="R39" s="42"/>
    </row>
    <row r="40" spans="1:18" ht="45" customHeight="1">
      <c r="A40" s="30" t="s">
        <v>170</v>
      </c>
      <c r="B40" s="53">
        <v>2962</v>
      </c>
      <c r="C40" s="38">
        <v>700</v>
      </c>
      <c r="D40" s="38">
        <v>300</v>
      </c>
      <c r="E40" s="38">
        <v>100</v>
      </c>
      <c r="F40" s="53">
        <v>2562</v>
      </c>
      <c r="G40" s="53">
        <v>26</v>
      </c>
      <c r="H40" s="53">
        <v>338</v>
      </c>
      <c r="J40" s="155"/>
      <c r="K40" s="55">
        <f t="shared" si="1"/>
        <v>0</v>
      </c>
      <c r="L40" s="54"/>
      <c r="M40" s="54"/>
      <c r="N40" s="54"/>
      <c r="O40" s="55">
        <f t="shared" si="2"/>
        <v>0</v>
      </c>
      <c r="P40" s="55">
        <f t="shared" si="3"/>
        <v>0</v>
      </c>
      <c r="Q40" s="55">
        <f t="shared" si="4"/>
        <v>0</v>
      </c>
      <c r="R40" s="42"/>
    </row>
    <row r="41" spans="1:18" ht="45" customHeight="1">
      <c r="A41" s="30" t="s">
        <v>171</v>
      </c>
      <c r="B41" s="53">
        <v>1730</v>
      </c>
      <c r="C41" s="38">
        <v>455</v>
      </c>
      <c r="D41" s="38">
        <v>200</v>
      </c>
      <c r="E41" s="38">
        <v>100</v>
      </c>
      <c r="F41" s="53">
        <v>1475</v>
      </c>
      <c r="G41" s="53">
        <v>15</v>
      </c>
      <c r="H41" s="53">
        <v>225</v>
      </c>
      <c r="J41" s="155"/>
      <c r="K41" s="55">
        <f t="shared" si="1"/>
        <v>0</v>
      </c>
      <c r="L41" s="54"/>
      <c r="M41" s="54"/>
      <c r="N41" s="54"/>
      <c r="O41" s="55">
        <f t="shared" si="2"/>
        <v>0</v>
      </c>
      <c r="P41" s="55">
        <f t="shared" si="3"/>
        <v>0</v>
      </c>
      <c r="Q41" s="55">
        <f t="shared" si="4"/>
        <v>0</v>
      </c>
      <c r="R41" s="42"/>
    </row>
    <row r="42" spans="1:18">
      <c r="K42" s="42"/>
      <c r="L42" s="42"/>
      <c r="M42" s="42"/>
      <c r="N42" s="42"/>
      <c r="O42" s="42"/>
      <c r="P42" s="42"/>
      <c r="Q42" s="42"/>
      <c r="R42" s="42">
        <f>SUM(K26:Q41)</f>
        <v>0</v>
      </c>
    </row>
  </sheetData>
  <sheetProtection password="CC09" sheet="1" objects="1" scenarios="1" selectLockedCells="1"/>
  <mergeCells count="5">
    <mergeCell ref="A30:H30"/>
    <mergeCell ref="A1:H1"/>
    <mergeCell ref="A8:H8"/>
    <mergeCell ref="A21:C21"/>
    <mergeCell ref="A23:H23"/>
  </mergeCells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00FF"/>
  </sheetPr>
  <dimension ref="A1:BN118"/>
  <sheetViews>
    <sheetView showGridLines="0" zoomScale="80" zoomScaleNormal="80" workbookViewId="0">
      <selection activeCell="C3" sqref="C3:F3"/>
    </sheetView>
  </sheetViews>
  <sheetFormatPr baseColWidth="10" defaultColWidth="9.140625" defaultRowHeight="15"/>
  <cols>
    <col min="1" max="2" width="12.7109375" style="64"/>
    <col min="3" max="34" width="4.85546875" style="64"/>
    <col min="35" max="35" width="4.140625" style="64"/>
    <col min="36" max="39" width="14" style="64"/>
    <col min="40" max="1025" width="10.5703125" style="64"/>
    <col min="1026" max="16384" width="9.140625" style="64"/>
  </cols>
  <sheetData>
    <row r="1" spans="1:66" ht="24" thickBot="1">
      <c r="A1" s="158"/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G1" s="158"/>
      <c r="AH1" s="158"/>
      <c r="AI1" s="158"/>
      <c r="AJ1" s="80">
        <f>ROUND((AB62+AQ55)/2,1)</f>
        <v>0</v>
      </c>
      <c r="AK1" s="33" t="s">
        <v>240</v>
      </c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  <c r="BG1" s="158"/>
      <c r="BH1" s="158"/>
      <c r="BI1" s="158"/>
      <c r="BJ1" s="158"/>
      <c r="BK1" s="158"/>
      <c r="BL1" s="158"/>
      <c r="BM1" s="158"/>
      <c r="BN1" s="158"/>
    </row>
    <row r="2" spans="1:66" ht="18.75">
      <c r="A2" s="159"/>
      <c r="B2" s="159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59"/>
      <c r="AI2" s="159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  <c r="AV2" s="160"/>
      <c r="AW2" s="160"/>
      <c r="AX2" s="160"/>
      <c r="AY2" s="160"/>
      <c r="AZ2" s="160"/>
      <c r="BA2" s="160"/>
      <c r="BB2" s="160"/>
      <c r="BC2" s="160"/>
      <c r="BD2" s="160"/>
      <c r="BE2" s="160"/>
      <c r="BF2" s="160"/>
      <c r="BG2" s="160"/>
      <c r="BH2" s="160"/>
      <c r="BI2" s="160"/>
      <c r="BJ2" s="160"/>
      <c r="BK2" s="160"/>
      <c r="BL2" s="160"/>
      <c r="BM2" s="160"/>
      <c r="BN2" s="160"/>
    </row>
    <row r="3" spans="1:66" ht="18.75">
      <c r="A3" s="159"/>
      <c r="B3" s="159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59"/>
      <c r="AH3" s="159"/>
      <c r="AI3" s="159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59"/>
    </row>
    <row r="4" spans="1:66" ht="18.75">
      <c r="A4" s="159"/>
      <c r="B4" s="159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59"/>
      <c r="AH4" s="159"/>
      <c r="AI4" s="159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61"/>
      <c r="BG4" s="161"/>
      <c r="BH4" s="161"/>
      <c r="BI4" s="161"/>
      <c r="BJ4" s="161"/>
      <c r="BK4" s="161"/>
      <c r="BL4" s="161"/>
      <c r="BM4" s="161"/>
      <c r="BN4" s="159"/>
    </row>
    <row r="5" spans="1:66" ht="18.75">
      <c r="A5" s="162"/>
      <c r="B5" s="162"/>
      <c r="C5" s="163"/>
      <c r="D5" s="163"/>
      <c r="E5" s="163"/>
      <c r="F5" s="163"/>
      <c r="G5" s="159"/>
      <c r="H5" s="159"/>
      <c r="I5" s="163"/>
      <c r="J5" s="163"/>
      <c r="K5" s="163"/>
      <c r="L5" s="163"/>
      <c r="M5" s="163"/>
      <c r="N5" s="159"/>
      <c r="O5" s="159"/>
      <c r="P5" s="163"/>
      <c r="Q5" s="163"/>
      <c r="R5" s="163"/>
      <c r="S5" s="163"/>
      <c r="T5" s="163"/>
      <c r="U5" s="159"/>
      <c r="V5" s="159"/>
      <c r="W5" s="159"/>
      <c r="X5" s="163"/>
      <c r="Y5" s="163"/>
      <c r="Z5" s="163"/>
      <c r="AA5" s="163"/>
      <c r="AB5" s="159"/>
      <c r="AC5" s="159"/>
      <c r="AD5" s="163"/>
      <c r="AE5" s="163"/>
      <c r="AF5" s="159"/>
      <c r="AG5" s="159"/>
      <c r="AH5" s="162"/>
      <c r="AI5" s="162"/>
      <c r="AJ5" s="163"/>
      <c r="AK5" s="163"/>
      <c r="AL5" s="163"/>
      <c r="AM5" s="163"/>
      <c r="AN5" s="159"/>
      <c r="AO5" s="159"/>
      <c r="AP5" s="163"/>
      <c r="AQ5" s="163"/>
      <c r="AR5" s="163"/>
      <c r="AS5" s="163"/>
      <c r="AT5" s="163"/>
      <c r="AU5" s="159"/>
      <c r="AV5" s="159"/>
      <c r="AW5" s="163"/>
      <c r="AX5" s="163"/>
      <c r="AY5" s="163"/>
      <c r="AZ5" s="163"/>
      <c r="BA5" s="163"/>
      <c r="BB5" s="159"/>
      <c r="BC5" s="159"/>
      <c r="BD5" s="159"/>
      <c r="BE5" s="163"/>
      <c r="BF5" s="163"/>
      <c r="BG5" s="163"/>
      <c r="BH5" s="163"/>
      <c r="BI5" s="159"/>
      <c r="BJ5" s="159"/>
      <c r="BK5" s="163"/>
      <c r="BL5" s="163"/>
      <c r="BM5" s="159"/>
      <c r="BN5" s="159"/>
    </row>
    <row r="6" spans="1:66" ht="18.75">
      <c r="A6" s="162"/>
      <c r="B6" s="164"/>
      <c r="C6" s="163"/>
      <c r="D6" s="163"/>
      <c r="E6" s="163"/>
      <c r="F6" s="163"/>
      <c r="G6" s="159"/>
      <c r="H6" s="159"/>
      <c r="I6" s="163"/>
      <c r="J6" s="163"/>
      <c r="K6" s="163"/>
      <c r="L6" s="163"/>
      <c r="M6" s="163"/>
      <c r="N6" s="159"/>
      <c r="O6" s="159"/>
      <c r="P6" s="163"/>
      <c r="Q6" s="163"/>
      <c r="R6" s="163"/>
      <c r="S6" s="163"/>
      <c r="T6" s="163"/>
      <c r="U6" s="159"/>
      <c r="V6" s="159"/>
      <c r="W6" s="159"/>
      <c r="X6" s="163"/>
      <c r="Y6" s="163"/>
      <c r="Z6" s="163"/>
      <c r="AA6" s="163"/>
      <c r="AB6" s="159"/>
      <c r="AC6" s="159"/>
      <c r="AD6" s="163"/>
      <c r="AE6" s="163"/>
      <c r="AF6" s="159"/>
      <c r="AG6" s="159"/>
      <c r="AH6" s="162"/>
      <c r="AI6" s="164"/>
      <c r="AJ6" s="163"/>
      <c r="AK6" s="163"/>
      <c r="AL6" s="163"/>
      <c r="AM6" s="163"/>
      <c r="AN6" s="159"/>
      <c r="AO6" s="159"/>
      <c r="AP6" s="163"/>
      <c r="AQ6" s="163"/>
      <c r="AR6" s="163"/>
      <c r="AS6" s="163"/>
      <c r="AT6" s="163"/>
      <c r="AU6" s="159"/>
      <c r="AV6" s="159"/>
      <c r="AW6" s="163"/>
      <c r="AX6" s="163"/>
      <c r="AY6" s="163"/>
      <c r="AZ6" s="163"/>
      <c r="BA6" s="163"/>
      <c r="BB6" s="159"/>
      <c r="BC6" s="159"/>
      <c r="BD6" s="159"/>
      <c r="BE6" s="163"/>
      <c r="BF6" s="163"/>
      <c r="BG6" s="163"/>
      <c r="BH6" s="163"/>
      <c r="BI6" s="159"/>
      <c r="BJ6" s="159"/>
      <c r="BK6" s="163"/>
      <c r="BL6" s="163"/>
      <c r="BM6" s="159"/>
      <c r="BN6" s="159"/>
    </row>
    <row r="7" spans="1:66" ht="18.75">
      <c r="A7" s="162"/>
      <c r="B7" s="164"/>
      <c r="C7" s="163"/>
      <c r="D7" s="163"/>
      <c r="E7" s="163"/>
      <c r="F7" s="163"/>
      <c r="G7" s="159"/>
      <c r="H7" s="159"/>
      <c r="I7" s="163"/>
      <c r="J7" s="163"/>
      <c r="K7" s="163"/>
      <c r="L7" s="163"/>
      <c r="M7" s="163"/>
      <c r="N7" s="159"/>
      <c r="O7" s="159"/>
      <c r="P7" s="163"/>
      <c r="Q7" s="163"/>
      <c r="R7" s="163"/>
      <c r="S7" s="163"/>
      <c r="T7" s="163"/>
      <c r="U7" s="159"/>
      <c r="V7" s="159"/>
      <c r="W7" s="159"/>
      <c r="X7" s="163"/>
      <c r="Y7" s="163"/>
      <c r="Z7" s="163"/>
      <c r="AA7" s="163"/>
      <c r="AB7" s="159"/>
      <c r="AC7" s="159"/>
      <c r="AD7" s="163"/>
      <c r="AE7" s="163"/>
      <c r="AF7" s="159"/>
      <c r="AG7" s="159"/>
      <c r="AH7" s="162"/>
      <c r="AI7" s="164"/>
      <c r="AJ7" s="163"/>
      <c r="AK7" s="163"/>
      <c r="AL7" s="163"/>
      <c r="AM7" s="163"/>
      <c r="AN7" s="159"/>
      <c r="AO7" s="159"/>
      <c r="AP7" s="163"/>
      <c r="AQ7" s="163"/>
      <c r="AR7" s="163"/>
      <c r="AS7" s="163"/>
      <c r="AT7" s="163"/>
      <c r="AU7" s="159"/>
      <c r="AV7" s="159"/>
      <c r="AW7" s="163"/>
      <c r="AX7" s="163"/>
      <c r="AY7" s="163"/>
      <c r="AZ7" s="163"/>
      <c r="BA7" s="163"/>
      <c r="BB7" s="159"/>
      <c r="BC7" s="159"/>
      <c r="BD7" s="159"/>
      <c r="BE7" s="163"/>
      <c r="BF7" s="163"/>
      <c r="BG7" s="163"/>
      <c r="BH7" s="163"/>
      <c r="BI7" s="159"/>
      <c r="BJ7" s="159"/>
      <c r="BK7" s="163"/>
      <c r="BL7" s="163"/>
      <c r="BM7" s="159"/>
      <c r="BN7" s="159"/>
    </row>
    <row r="8" spans="1:66" ht="18.75">
      <c r="A8" s="162"/>
      <c r="B8" s="164"/>
      <c r="C8" s="163"/>
      <c r="D8" s="163"/>
      <c r="E8" s="163"/>
      <c r="F8" s="163"/>
      <c r="G8" s="159"/>
      <c r="H8" s="159"/>
      <c r="I8" s="163"/>
      <c r="J8" s="163"/>
      <c r="K8" s="163"/>
      <c r="L8" s="163"/>
      <c r="M8" s="163"/>
      <c r="N8" s="159"/>
      <c r="O8" s="159"/>
      <c r="P8" s="163"/>
      <c r="Q8" s="163"/>
      <c r="R8" s="163"/>
      <c r="S8" s="163"/>
      <c r="T8" s="163"/>
      <c r="U8" s="159"/>
      <c r="V8" s="159"/>
      <c r="W8" s="159"/>
      <c r="X8" s="163"/>
      <c r="Y8" s="163"/>
      <c r="Z8" s="163"/>
      <c r="AA8" s="163"/>
      <c r="AB8" s="159"/>
      <c r="AC8" s="159"/>
      <c r="AD8" s="163"/>
      <c r="AE8" s="163"/>
      <c r="AF8" s="159"/>
      <c r="AG8" s="159"/>
      <c r="AH8" s="162"/>
      <c r="AI8" s="164"/>
      <c r="AJ8" s="163"/>
      <c r="AK8" s="163"/>
      <c r="AL8" s="163"/>
      <c r="AM8" s="163"/>
      <c r="AN8" s="159"/>
      <c r="AO8" s="159"/>
      <c r="AP8" s="163"/>
      <c r="AQ8" s="163"/>
      <c r="AR8" s="163"/>
      <c r="AS8" s="163"/>
      <c r="AT8" s="163"/>
      <c r="AU8" s="159"/>
      <c r="AV8" s="159"/>
      <c r="AW8" s="163"/>
      <c r="AX8" s="163"/>
      <c r="AY8" s="163"/>
      <c r="AZ8" s="163"/>
      <c r="BA8" s="163"/>
      <c r="BB8" s="159"/>
      <c r="BC8" s="159"/>
      <c r="BD8" s="159"/>
      <c r="BE8" s="163"/>
      <c r="BF8" s="163"/>
      <c r="BG8" s="163"/>
      <c r="BH8" s="163"/>
      <c r="BI8" s="159"/>
      <c r="BJ8" s="159"/>
      <c r="BK8" s="163"/>
      <c r="BL8" s="163"/>
      <c r="BM8" s="159"/>
      <c r="BN8" s="159"/>
    </row>
    <row r="9" spans="1:66" ht="18.75">
      <c r="A9" s="162"/>
      <c r="B9" s="164"/>
      <c r="C9" s="163"/>
      <c r="D9" s="163"/>
      <c r="E9" s="163"/>
      <c r="F9" s="163"/>
      <c r="G9" s="159"/>
      <c r="H9" s="159"/>
      <c r="I9" s="163"/>
      <c r="J9" s="163"/>
      <c r="K9" s="163"/>
      <c r="L9" s="163"/>
      <c r="M9" s="163"/>
      <c r="N9" s="159"/>
      <c r="O9" s="159"/>
      <c r="P9" s="163"/>
      <c r="Q9" s="163"/>
      <c r="R9" s="163"/>
      <c r="S9" s="163"/>
      <c r="T9" s="163"/>
      <c r="U9" s="159"/>
      <c r="V9" s="159"/>
      <c r="W9" s="159"/>
      <c r="X9" s="163"/>
      <c r="Y9" s="163"/>
      <c r="Z9" s="163"/>
      <c r="AA9" s="163"/>
      <c r="AB9" s="159"/>
      <c r="AC9" s="159"/>
      <c r="AD9" s="163"/>
      <c r="AE9" s="163"/>
      <c r="AF9" s="159"/>
      <c r="AG9" s="159"/>
      <c r="AH9" s="162"/>
      <c r="AI9" s="164"/>
      <c r="AJ9" s="163"/>
      <c r="AK9" s="163"/>
      <c r="AL9" s="163"/>
      <c r="AM9" s="163"/>
      <c r="AN9" s="159"/>
      <c r="AO9" s="159"/>
      <c r="AP9" s="163"/>
      <c r="AQ9" s="163"/>
      <c r="AR9" s="163"/>
      <c r="AS9" s="163"/>
      <c r="AT9" s="163"/>
      <c r="AU9" s="159"/>
      <c r="AV9" s="159"/>
      <c r="AW9" s="163"/>
      <c r="AX9" s="163"/>
      <c r="AY9" s="163"/>
      <c r="AZ9" s="163"/>
      <c r="BA9" s="163"/>
      <c r="BB9" s="159"/>
      <c r="BC9" s="159"/>
      <c r="BD9" s="159"/>
      <c r="BE9" s="163"/>
      <c r="BF9" s="163"/>
      <c r="BG9" s="163"/>
      <c r="BH9" s="163"/>
      <c r="BI9" s="159"/>
      <c r="BJ9" s="159"/>
      <c r="BK9" s="163"/>
      <c r="BL9" s="163"/>
      <c r="BM9" s="159"/>
      <c r="BN9" s="159"/>
    </row>
    <row r="10" spans="1:66" ht="18.75">
      <c r="A10" s="162"/>
      <c r="B10" s="165" t="s">
        <v>243</v>
      </c>
      <c r="C10" s="163"/>
      <c r="D10" s="163"/>
      <c r="E10" s="163"/>
      <c r="F10" s="163"/>
      <c r="G10" s="159"/>
      <c r="H10" s="159"/>
      <c r="I10" s="163"/>
      <c r="J10" s="163"/>
      <c r="K10" s="163"/>
      <c r="L10" s="163"/>
      <c r="M10" s="163"/>
      <c r="N10" s="159"/>
      <c r="O10" s="159"/>
      <c r="P10" s="163"/>
      <c r="Q10" s="163"/>
      <c r="R10" s="163"/>
      <c r="S10" s="163"/>
      <c r="T10" s="163"/>
      <c r="U10" s="159"/>
      <c r="V10" s="159"/>
      <c r="W10" s="159"/>
      <c r="X10" s="163"/>
      <c r="Y10" s="163"/>
      <c r="Z10" s="163"/>
      <c r="AA10" s="163"/>
      <c r="AB10" s="159"/>
      <c r="AC10" s="159"/>
      <c r="AD10" s="163"/>
      <c r="AE10" s="163"/>
      <c r="AF10" s="159"/>
      <c r="AG10" s="159"/>
      <c r="AH10" s="162"/>
      <c r="AI10" s="164"/>
      <c r="AJ10" s="163"/>
      <c r="AK10" s="163"/>
      <c r="AL10" s="163"/>
      <c r="AM10" s="163"/>
      <c r="AN10" s="159"/>
      <c r="AO10" s="159"/>
      <c r="AP10" s="163"/>
      <c r="AQ10" s="163"/>
      <c r="AR10" s="163"/>
      <c r="AS10" s="163"/>
      <c r="AT10" s="163"/>
      <c r="AU10" s="159"/>
      <c r="AV10" s="159"/>
      <c r="AW10" s="163"/>
      <c r="AX10" s="163"/>
      <c r="AY10" s="163"/>
      <c r="AZ10" s="163"/>
      <c r="BA10" s="163"/>
      <c r="BB10" s="159"/>
      <c r="BC10" s="159"/>
      <c r="BD10" s="159"/>
      <c r="BE10" s="163"/>
      <c r="BF10" s="163"/>
      <c r="BG10" s="163"/>
      <c r="BH10" s="163"/>
      <c r="BI10" s="159"/>
      <c r="BJ10" s="159"/>
      <c r="BK10" s="163"/>
      <c r="BL10" s="163"/>
      <c r="BM10" s="159"/>
      <c r="BN10" s="159"/>
    </row>
    <row r="11" spans="1:66" ht="23.25">
      <c r="A11" s="259" t="s">
        <v>172</v>
      </c>
      <c r="B11" s="259"/>
      <c r="C11" s="259"/>
      <c r="D11" s="259"/>
      <c r="E11" s="259"/>
      <c r="F11" s="259"/>
      <c r="G11" s="259"/>
      <c r="H11" s="259"/>
      <c r="I11" s="259"/>
      <c r="J11" s="259"/>
      <c r="K11" s="259"/>
      <c r="L11" s="259"/>
      <c r="M11" s="259"/>
      <c r="N11" s="259"/>
      <c r="O11" s="259"/>
      <c r="P11" s="259"/>
      <c r="Q11" s="259"/>
      <c r="R11" s="259"/>
      <c r="S11" s="259"/>
      <c r="T11" s="259"/>
      <c r="U11" s="259"/>
      <c r="V11" s="259"/>
      <c r="W11" s="259"/>
      <c r="X11" s="259"/>
      <c r="Y11" s="259"/>
      <c r="Z11" s="259"/>
      <c r="AA11" s="259"/>
      <c r="AB11" s="259"/>
      <c r="AC11" s="259"/>
      <c r="AD11" s="259"/>
      <c r="AE11" s="259"/>
      <c r="AF11" s="259"/>
      <c r="AG11" s="259"/>
    </row>
    <row r="12" spans="1:66" ht="18.75">
      <c r="A12" s="260"/>
      <c r="B12" s="260"/>
      <c r="C12" s="261" t="s">
        <v>173</v>
      </c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1"/>
    </row>
    <row r="13" spans="1:66" ht="18.75">
      <c r="A13" s="260"/>
      <c r="B13" s="260"/>
      <c r="C13" s="166">
        <v>1</v>
      </c>
      <c r="D13" s="166">
        <v>2</v>
      </c>
      <c r="E13" s="166">
        <v>3</v>
      </c>
      <c r="F13" s="166">
        <v>4</v>
      </c>
      <c r="G13" s="166">
        <v>5</v>
      </c>
      <c r="H13" s="166">
        <v>6</v>
      </c>
      <c r="I13" s="166">
        <v>7</v>
      </c>
      <c r="J13" s="166">
        <v>8</v>
      </c>
      <c r="K13" s="166">
        <v>9</v>
      </c>
      <c r="L13" s="166">
        <v>10</v>
      </c>
      <c r="M13" s="166">
        <v>11</v>
      </c>
      <c r="N13" s="166">
        <v>12</v>
      </c>
      <c r="O13" s="166">
        <v>13</v>
      </c>
      <c r="P13" s="166">
        <v>14</v>
      </c>
      <c r="Q13" s="166">
        <v>15</v>
      </c>
      <c r="R13" s="166">
        <v>16</v>
      </c>
      <c r="S13" s="166">
        <v>17</v>
      </c>
      <c r="T13" s="166">
        <v>18</v>
      </c>
      <c r="U13" s="166">
        <v>19</v>
      </c>
      <c r="V13" s="166">
        <v>20</v>
      </c>
      <c r="W13" s="166">
        <v>21</v>
      </c>
      <c r="X13" s="166">
        <v>22</v>
      </c>
      <c r="Y13" s="166">
        <v>23</v>
      </c>
      <c r="Z13" s="166">
        <v>24</v>
      </c>
      <c r="AA13" s="166">
        <v>25</v>
      </c>
      <c r="AB13" s="166">
        <v>26</v>
      </c>
      <c r="AC13" s="166">
        <v>27</v>
      </c>
      <c r="AD13" s="166">
        <v>28</v>
      </c>
      <c r="AE13" s="167">
        <v>29</v>
      </c>
      <c r="AF13" s="166">
        <v>30</v>
      </c>
      <c r="AG13" s="260"/>
    </row>
    <row r="14" spans="1:66" ht="18.75">
      <c r="A14" s="260"/>
      <c r="B14" s="260"/>
      <c r="C14" s="166" t="s">
        <v>174</v>
      </c>
      <c r="D14" s="166" t="s">
        <v>174</v>
      </c>
      <c r="E14" s="166" t="s">
        <v>175</v>
      </c>
      <c r="F14" s="166" t="s">
        <v>176</v>
      </c>
      <c r="G14" s="166" t="s">
        <v>177</v>
      </c>
      <c r="H14" s="166" t="s">
        <v>178</v>
      </c>
      <c r="I14" s="166" t="s">
        <v>179</v>
      </c>
      <c r="J14" s="166" t="s">
        <v>174</v>
      </c>
      <c r="K14" s="166" t="s">
        <v>174</v>
      </c>
      <c r="L14" s="166" t="s">
        <v>175</v>
      </c>
      <c r="M14" s="166" t="s">
        <v>176</v>
      </c>
      <c r="N14" s="166" t="s">
        <v>177</v>
      </c>
      <c r="O14" s="166" t="s">
        <v>178</v>
      </c>
      <c r="P14" s="166" t="s">
        <v>179</v>
      </c>
      <c r="Q14" s="166" t="s">
        <v>174</v>
      </c>
      <c r="R14" s="166" t="s">
        <v>174</v>
      </c>
      <c r="S14" s="166" t="s">
        <v>175</v>
      </c>
      <c r="T14" s="166" t="s">
        <v>176</v>
      </c>
      <c r="U14" s="166" t="s">
        <v>177</v>
      </c>
      <c r="V14" s="166" t="s">
        <v>178</v>
      </c>
      <c r="W14" s="166" t="s">
        <v>179</v>
      </c>
      <c r="X14" s="166" t="s">
        <v>174</v>
      </c>
      <c r="Y14" s="166" t="s">
        <v>174</v>
      </c>
      <c r="Z14" s="166" t="s">
        <v>175</v>
      </c>
      <c r="AA14" s="166" t="s">
        <v>176</v>
      </c>
      <c r="AB14" s="166" t="s">
        <v>177</v>
      </c>
      <c r="AC14" s="166" t="s">
        <v>178</v>
      </c>
      <c r="AD14" s="166" t="s">
        <v>179</v>
      </c>
      <c r="AE14" s="167" t="s">
        <v>174</v>
      </c>
      <c r="AF14" s="166" t="s">
        <v>174</v>
      </c>
      <c r="AG14" s="260"/>
    </row>
    <row r="15" spans="1:66" ht="18.75">
      <c r="A15" s="262" t="s">
        <v>180</v>
      </c>
      <c r="B15" s="262"/>
      <c r="C15" s="181"/>
      <c r="D15" s="181"/>
      <c r="E15" s="181"/>
      <c r="F15" s="181"/>
      <c r="G15" s="263"/>
      <c r="H15" s="263"/>
      <c r="I15" s="181"/>
      <c r="J15" s="181"/>
      <c r="K15" s="181"/>
      <c r="L15" s="181"/>
      <c r="M15" s="181"/>
      <c r="N15" s="263"/>
      <c r="O15" s="263"/>
      <c r="P15" s="181"/>
      <c r="Q15" s="181"/>
      <c r="R15" s="181"/>
      <c r="S15" s="181"/>
      <c r="T15" s="181"/>
      <c r="U15" s="263"/>
      <c r="V15" s="263"/>
      <c r="W15" s="263"/>
      <c r="X15" s="181"/>
      <c r="Y15" s="181"/>
      <c r="Z15" s="181"/>
      <c r="AA15" s="181"/>
      <c r="AB15" s="263"/>
      <c r="AC15" s="263"/>
      <c r="AD15" s="181"/>
      <c r="AE15" s="182"/>
      <c r="AF15" s="183"/>
      <c r="AG15" s="260"/>
    </row>
    <row r="16" spans="1:66" ht="18.75">
      <c r="A16" s="262" t="s">
        <v>7</v>
      </c>
      <c r="B16" s="169" t="s">
        <v>181</v>
      </c>
      <c r="C16" s="181"/>
      <c r="D16" s="181"/>
      <c r="E16" s="181"/>
      <c r="F16" s="181"/>
      <c r="G16" s="263"/>
      <c r="H16" s="263"/>
      <c r="I16" s="181"/>
      <c r="J16" s="181"/>
      <c r="K16" s="181"/>
      <c r="L16" s="181"/>
      <c r="M16" s="181"/>
      <c r="N16" s="263"/>
      <c r="O16" s="263"/>
      <c r="P16" s="181"/>
      <c r="Q16" s="181"/>
      <c r="R16" s="181"/>
      <c r="S16" s="181"/>
      <c r="T16" s="181"/>
      <c r="U16" s="263"/>
      <c r="V16" s="263"/>
      <c r="W16" s="263"/>
      <c r="X16" s="181"/>
      <c r="Y16" s="181"/>
      <c r="Z16" s="181"/>
      <c r="AA16" s="181"/>
      <c r="AB16" s="263"/>
      <c r="AC16" s="263"/>
      <c r="AD16" s="181"/>
      <c r="AE16" s="182"/>
      <c r="AF16" s="183"/>
      <c r="AG16" s="260"/>
    </row>
    <row r="17" spans="1:33" ht="18.75">
      <c r="A17" s="262"/>
      <c r="B17" s="169" t="s">
        <v>182</v>
      </c>
      <c r="C17" s="181"/>
      <c r="D17" s="181"/>
      <c r="E17" s="181"/>
      <c r="F17" s="181"/>
      <c r="G17" s="263"/>
      <c r="H17" s="263"/>
      <c r="I17" s="181"/>
      <c r="J17" s="181"/>
      <c r="K17" s="181"/>
      <c r="L17" s="181"/>
      <c r="M17" s="181"/>
      <c r="N17" s="263"/>
      <c r="O17" s="263"/>
      <c r="P17" s="181"/>
      <c r="Q17" s="181"/>
      <c r="R17" s="181"/>
      <c r="S17" s="181"/>
      <c r="T17" s="181"/>
      <c r="U17" s="263"/>
      <c r="V17" s="263"/>
      <c r="W17" s="263"/>
      <c r="X17" s="181"/>
      <c r="Y17" s="181"/>
      <c r="Z17" s="181"/>
      <c r="AA17" s="181"/>
      <c r="AB17" s="263"/>
      <c r="AC17" s="263"/>
      <c r="AD17" s="181"/>
      <c r="AE17" s="182"/>
      <c r="AF17" s="183"/>
      <c r="AG17" s="260"/>
    </row>
    <row r="18" spans="1:33" ht="18.75">
      <c r="A18" s="262"/>
      <c r="B18" s="169" t="s">
        <v>183</v>
      </c>
      <c r="C18" s="181"/>
      <c r="D18" s="181"/>
      <c r="E18" s="181"/>
      <c r="F18" s="181"/>
      <c r="G18" s="263"/>
      <c r="H18" s="263"/>
      <c r="I18" s="181"/>
      <c r="J18" s="181"/>
      <c r="K18" s="181"/>
      <c r="L18" s="181"/>
      <c r="M18" s="181"/>
      <c r="N18" s="263"/>
      <c r="O18" s="263"/>
      <c r="P18" s="181"/>
      <c r="Q18" s="181"/>
      <c r="R18" s="181"/>
      <c r="S18" s="181"/>
      <c r="T18" s="181"/>
      <c r="U18" s="263"/>
      <c r="V18" s="263"/>
      <c r="W18" s="263"/>
      <c r="X18" s="181"/>
      <c r="Y18" s="181"/>
      <c r="Z18" s="181"/>
      <c r="AA18" s="181"/>
      <c r="AB18" s="263"/>
      <c r="AC18" s="263"/>
      <c r="AD18" s="181"/>
      <c r="AE18" s="182"/>
      <c r="AF18" s="183"/>
      <c r="AG18" s="260"/>
    </row>
    <row r="19" spans="1:33" ht="18.75">
      <c r="A19" s="262" t="s">
        <v>27</v>
      </c>
      <c r="B19" s="169" t="s">
        <v>181</v>
      </c>
      <c r="C19" s="181"/>
      <c r="D19" s="181"/>
      <c r="E19" s="181"/>
      <c r="F19" s="181"/>
      <c r="G19" s="263"/>
      <c r="H19" s="263"/>
      <c r="I19" s="181"/>
      <c r="J19" s="181"/>
      <c r="K19" s="181"/>
      <c r="L19" s="181"/>
      <c r="M19" s="181"/>
      <c r="N19" s="263"/>
      <c r="O19" s="263"/>
      <c r="P19" s="181"/>
      <c r="Q19" s="181"/>
      <c r="R19" s="181"/>
      <c r="S19" s="181"/>
      <c r="T19" s="181"/>
      <c r="U19" s="263"/>
      <c r="V19" s="263"/>
      <c r="W19" s="263"/>
      <c r="X19" s="181"/>
      <c r="Y19" s="181"/>
      <c r="Z19" s="181"/>
      <c r="AA19" s="181"/>
      <c r="AB19" s="263"/>
      <c r="AC19" s="263"/>
      <c r="AD19" s="181"/>
      <c r="AE19" s="182"/>
      <c r="AF19" s="183"/>
      <c r="AG19" s="260"/>
    </row>
    <row r="20" spans="1:33" ht="18.75">
      <c r="A20" s="262"/>
      <c r="B20" s="169" t="s">
        <v>182</v>
      </c>
      <c r="C20" s="181"/>
      <c r="D20" s="181"/>
      <c r="E20" s="181"/>
      <c r="F20" s="181"/>
      <c r="G20" s="263"/>
      <c r="H20" s="263"/>
      <c r="I20" s="181"/>
      <c r="J20" s="181"/>
      <c r="K20" s="181"/>
      <c r="L20" s="181"/>
      <c r="M20" s="181"/>
      <c r="N20" s="263"/>
      <c r="O20" s="263"/>
      <c r="P20" s="181"/>
      <c r="Q20" s="181"/>
      <c r="R20" s="181"/>
      <c r="S20" s="181"/>
      <c r="T20" s="181"/>
      <c r="U20" s="263"/>
      <c r="V20" s="263"/>
      <c r="W20" s="263"/>
      <c r="X20" s="181"/>
      <c r="Y20" s="181"/>
      <c r="Z20" s="181"/>
      <c r="AA20" s="181"/>
      <c r="AB20" s="263"/>
      <c r="AC20" s="263"/>
      <c r="AD20" s="181"/>
      <c r="AE20" s="182"/>
      <c r="AF20" s="183"/>
      <c r="AG20" s="260"/>
    </row>
    <row r="21" spans="1:33" ht="18.75">
      <c r="A21" s="262"/>
      <c r="B21" s="169" t="s">
        <v>183</v>
      </c>
      <c r="C21" s="181"/>
      <c r="D21" s="181"/>
      <c r="E21" s="181"/>
      <c r="F21" s="181"/>
      <c r="G21" s="263"/>
      <c r="H21" s="263"/>
      <c r="I21" s="181"/>
      <c r="J21" s="181"/>
      <c r="K21" s="181"/>
      <c r="L21" s="181"/>
      <c r="M21" s="181"/>
      <c r="N21" s="263"/>
      <c r="O21" s="263"/>
      <c r="P21" s="181"/>
      <c r="Q21" s="181"/>
      <c r="R21" s="181"/>
      <c r="S21" s="181"/>
      <c r="T21" s="181"/>
      <c r="U21" s="263"/>
      <c r="V21" s="263"/>
      <c r="W21" s="263"/>
      <c r="X21" s="181"/>
      <c r="Y21" s="181"/>
      <c r="Z21" s="181"/>
      <c r="AA21" s="181"/>
      <c r="AB21" s="263"/>
      <c r="AC21" s="263"/>
      <c r="AD21" s="181"/>
      <c r="AE21" s="182"/>
      <c r="AF21" s="183"/>
      <c r="AG21" s="260"/>
    </row>
    <row r="22" spans="1:33" ht="18.75">
      <c r="A22" s="262" t="s">
        <v>22</v>
      </c>
      <c r="B22" s="169" t="s">
        <v>181</v>
      </c>
      <c r="C22" s="181"/>
      <c r="D22" s="181"/>
      <c r="E22" s="181"/>
      <c r="F22" s="181"/>
      <c r="G22" s="263"/>
      <c r="H22" s="263"/>
      <c r="I22" s="181"/>
      <c r="J22" s="181"/>
      <c r="K22" s="181"/>
      <c r="L22" s="181"/>
      <c r="M22" s="181"/>
      <c r="N22" s="263"/>
      <c r="O22" s="263"/>
      <c r="P22" s="181"/>
      <c r="Q22" s="181"/>
      <c r="R22" s="181"/>
      <c r="S22" s="181"/>
      <c r="T22" s="181"/>
      <c r="U22" s="263"/>
      <c r="V22" s="263"/>
      <c r="W22" s="263"/>
      <c r="X22" s="181"/>
      <c r="Y22" s="181"/>
      <c r="Z22" s="181"/>
      <c r="AA22" s="181"/>
      <c r="AB22" s="263"/>
      <c r="AC22" s="263"/>
      <c r="AD22" s="181"/>
      <c r="AE22" s="182"/>
      <c r="AF22" s="183"/>
      <c r="AG22" s="260"/>
    </row>
    <row r="23" spans="1:33" ht="18.75">
      <c r="A23" s="262"/>
      <c r="B23" s="169" t="s">
        <v>182</v>
      </c>
      <c r="C23" s="181"/>
      <c r="D23" s="181"/>
      <c r="E23" s="181"/>
      <c r="F23" s="181"/>
      <c r="G23" s="263"/>
      <c r="H23" s="263"/>
      <c r="I23" s="181"/>
      <c r="J23" s="181"/>
      <c r="K23" s="181"/>
      <c r="L23" s="181"/>
      <c r="M23" s="181"/>
      <c r="N23" s="263"/>
      <c r="O23" s="263"/>
      <c r="P23" s="181"/>
      <c r="Q23" s="181"/>
      <c r="R23" s="181"/>
      <c r="S23" s="181"/>
      <c r="T23" s="181"/>
      <c r="U23" s="263"/>
      <c r="V23" s="263"/>
      <c r="W23" s="263"/>
      <c r="X23" s="181"/>
      <c r="Y23" s="181"/>
      <c r="Z23" s="181"/>
      <c r="AA23" s="181"/>
      <c r="AB23" s="263"/>
      <c r="AC23" s="263"/>
      <c r="AD23" s="181"/>
      <c r="AE23" s="182"/>
      <c r="AF23" s="183"/>
      <c r="AG23" s="260"/>
    </row>
    <row r="24" spans="1:33" ht="18.75">
      <c r="A24" s="262"/>
      <c r="B24" s="169" t="s">
        <v>183</v>
      </c>
      <c r="C24" s="181"/>
      <c r="D24" s="181"/>
      <c r="E24" s="181"/>
      <c r="F24" s="181"/>
      <c r="G24" s="263"/>
      <c r="H24" s="263"/>
      <c r="I24" s="181"/>
      <c r="J24" s="181"/>
      <c r="K24" s="181"/>
      <c r="L24" s="181"/>
      <c r="M24" s="181"/>
      <c r="N24" s="263"/>
      <c r="O24" s="263"/>
      <c r="P24" s="181"/>
      <c r="Q24" s="181"/>
      <c r="R24" s="181"/>
      <c r="S24" s="181"/>
      <c r="T24" s="181"/>
      <c r="U24" s="263"/>
      <c r="V24" s="263"/>
      <c r="W24" s="263"/>
      <c r="X24" s="181"/>
      <c r="Y24" s="181"/>
      <c r="Z24" s="181"/>
      <c r="AA24" s="181"/>
      <c r="AB24" s="263"/>
      <c r="AC24" s="263"/>
      <c r="AD24" s="181"/>
      <c r="AE24" s="182"/>
      <c r="AF24" s="183"/>
      <c r="AG24" s="260"/>
    </row>
    <row r="25" spans="1:33" ht="18.75">
      <c r="A25" s="262" t="s">
        <v>184</v>
      </c>
      <c r="B25" s="262"/>
      <c r="C25" s="181"/>
      <c r="D25" s="181"/>
      <c r="E25" s="181"/>
      <c r="F25" s="181"/>
      <c r="G25" s="263"/>
      <c r="H25" s="263"/>
      <c r="I25" s="181"/>
      <c r="J25" s="181"/>
      <c r="K25" s="181"/>
      <c r="L25" s="181"/>
      <c r="M25" s="181"/>
      <c r="N25" s="263"/>
      <c r="O25" s="263"/>
      <c r="P25" s="181"/>
      <c r="Q25" s="181"/>
      <c r="R25" s="181"/>
      <c r="S25" s="181"/>
      <c r="T25" s="181"/>
      <c r="U25" s="263"/>
      <c r="V25" s="263"/>
      <c r="W25" s="263"/>
      <c r="X25" s="181"/>
      <c r="Y25" s="181"/>
      <c r="Z25" s="181"/>
      <c r="AA25" s="181"/>
      <c r="AB25" s="263"/>
      <c r="AC25" s="263"/>
      <c r="AD25" s="181"/>
      <c r="AE25" s="182"/>
      <c r="AF25" s="183"/>
      <c r="AG25" s="260"/>
    </row>
    <row r="26" spans="1:33" ht="18.75">
      <c r="A26" s="262" t="s">
        <v>185</v>
      </c>
      <c r="B26" s="262"/>
      <c r="C26" s="181"/>
      <c r="D26" s="181"/>
      <c r="E26" s="181"/>
      <c r="F26" s="181"/>
      <c r="G26" s="263"/>
      <c r="H26" s="263"/>
      <c r="I26" s="181"/>
      <c r="J26" s="181"/>
      <c r="K26" s="181"/>
      <c r="L26" s="181"/>
      <c r="M26" s="181"/>
      <c r="N26" s="263"/>
      <c r="O26" s="263"/>
      <c r="P26" s="181"/>
      <c r="Q26" s="181"/>
      <c r="R26" s="181"/>
      <c r="S26" s="181"/>
      <c r="T26" s="181"/>
      <c r="U26" s="263"/>
      <c r="V26" s="263"/>
      <c r="W26" s="263"/>
      <c r="X26" s="181"/>
      <c r="Y26" s="181"/>
      <c r="Z26" s="181"/>
      <c r="AA26" s="181"/>
      <c r="AB26" s="263"/>
      <c r="AC26" s="263"/>
      <c r="AD26" s="181"/>
      <c r="AE26" s="182"/>
      <c r="AF26" s="183"/>
      <c r="AG26" s="260"/>
    </row>
    <row r="27" spans="1:33" ht="18.75">
      <c r="A27" s="262" t="s">
        <v>7</v>
      </c>
      <c r="B27" s="169" t="s">
        <v>186</v>
      </c>
      <c r="C27" s="181"/>
      <c r="D27" s="181"/>
      <c r="E27" s="181"/>
      <c r="F27" s="181"/>
      <c r="G27" s="263"/>
      <c r="H27" s="263"/>
      <c r="I27" s="181"/>
      <c r="J27" s="181"/>
      <c r="K27" s="181"/>
      <c r="L27" s="181"/>
      <c r="M27" s="181"/>
      <c r="N27" s="263"/>
      <c r="O27" s="263"/>
      <c r="P27" s="181"/>
      <c r="Q27" s="181"/>
      <c r="R27" s="181"/>
      <c r="S27" s="181"/>
      <c r="T27" s="181"/>
      <c r="U27" s="263"/>
      <c r="V27" s="263"/>
      <c r="W27" s="263"/>
      <c r="X27" s="181"/>
      <c r="Y27" s="181"/>
      <c r="Z27" s="181"/>
      <c r="AA27" s="181"/>
      <c r="AB27" s="263"/>
      <c r="AC27" s="263"/>
      <c r="AD27" s="181"/>
      <c r="AE27" s="182"/>
      <c r="AF27" s="183"/>
      <c r="AG27" s="260"/>
    </row>
    <row r="28" spans="1:33" ht="18.75">
      <c r="A28" s="262"/>
      <c r="B28" s="169" t="s">
        <v>187</v>
      </c>
      <c r="C28" s="181"/>
      <c r="D28" s="181"/>
      <c r="E28" s="181"/>
      <c r="F28" s="181"/>
      <c r="G28" s="263"/>
      <c r="H28" s="263"/>
      <c r="I28" s="181"/>
      <c r="J28" s="181"/>
      <c r="K28" s="181"/>
      <c r="L28" s="181"/>
      <c r="M28" s="181"/>
      <c r="N28" s="263"/>
      <c r="O28" s="263"/>
      <c r="P28" s="181"/>
      <c r="Q28" s="181"/>
      <c r="R28" s="181"/>
      <c r="S28" s="181"/>
      <c r="T28" s="181"/>
      <c r="U28" s="263"/>
      <c r="V28" s="263"/>
      <c r="W28" s="263"/>
      <c r="X28" s="181"/>
      <c r="Y28" s="181"/>
      <c r="Z28" s="181"/>
      <c r="AA28" s="181"/>
      <c r="AB28" s="263"/>
      <c r="AC28" s="263"/>
      <c r="AD28" s="181"/>
      <c r="AE28" s="182"/>
      <c r="AF28" s="183"/>
      <c r="AG28" s="260"/>
    </row>
    <row r="29" spans="1:33" ht="18.75">
      <c r="A29" s="262" t="s">
        <v>27</v>
      </c>
      <c r="B29" s="169" t="s">
        <v>186</v>
      </c>
      <c r="C29" s="181"/>
      <c r="D29" s="181"/>
      <c r="E29" s="181"/>
      <c r="F29" s="181"/>
      <c r="G29" s="263"/>
      <c r="H29" s="263"/>
      <c r="I29" s="181"/>
      <c r="J29" s="181"/>
      <c r="K29" s="181"/>
      <c r="L29" s="181"/>
      <c r="M29" s="181"/>
      <c r="N29" s="263"/>
      <c r="O29" s="263"/>
      <c r="P29" s="181"/>
      <c r="Q29" s="181"/>
      <c r="R29" s="181"/>
      <c r="S29" s="181"/>
      <c r="T29" s="181"/>
      <c r="U29" s="263"/>
      <c r="V29" s="263"/>
      <c r="W29" s="263"/>
      <c r="X29" s="181"/>
      <c r="Y29" s="181"/>
      <c r="Z29" s="181"/>
      <c r="AA29" s="181"/>
      <c r="AB29" s="263"/>
      <c r="AC29" s="263"/>
      <c r="AD29" s="181"/>
      <c r="AE29" s="182"/>
      <c r="AF29" s="183"/>
      <c r="AG29" s="260"/>
    </row>
    <row r="30" spans="1:33" ht="18.75">
      <c r="A30" s="262"/>
      <c r="B30" s="169" t="s">
        <v>187</v>
      </c>
      <c r="C30" s="181"/>
      <c r="D30" s="181"/>
      <c r="E30" s="181"/>
      <c r="F30" s="181"/>
      <c r="G30" s="263"/>
      <c r="H30" s="263"/>
      <c r="I30" s="181"/>
      <c r="J30" s="181"/>
      <c r="K30" s="181"/>
      <c r="L30" s="181"/>
      <c r="M30" s="181"/>
      <c r="N30" s="263"/>
      <c r="O30" s="263"/>
      <c r="P30" s="181"/>
      <c r="Q30" s="181"/>
      <c r="R30" s="181"/>
      <c r="S30" s="181"/>
      <c r="T30" s="181"/>
      <c r="U30" s="263"/>
      <c r="V30" s="263"/>
      <c r="W30" s="263"/>
      <c r="X30" s="181"/>
      <c r="Y30" s="181"/>
      <c r="Z30" s="181"/>
      <c r="AA30" s="181"/>
      <c r="AB30" s="263"/>
      <c r="AC30" s="263"/>
      <c r="AD30" s="181"/>
      <c r="AE30" s="182"/>
      <c r="AF30" s="183"/>
      <c r="AG30" s="260"/>
    </row>
    <row r="31" spans="1:33" ht="18.75">
      <c r="A31" s="262" t="s">
        <v>22</v>
      </c>
      <c r="B31" s="169" t="s">
        <v>186</v>
      </c>
      <c r="C31" s="181"/>
      <c r="D31" s="181"/>
      <c r="E31" s="181"/>
      <c r="F31" s="181"/>
      <c r="G31" s="263"/>
      <c r="H31" s="263"/>
      <c r="I31" s="181"/>
      <c r="J31" s="181"/>
      <c r="K31" s="181"/>
      <c r="L31" s="181"/>
      <c r="M31" s="181"/>
      <c r="N31" s="263"/>
      <c r="O31" s="263"/>
      <c r="P31" s="181"/>
      <c r="Q31" s="181"/>
      <c r="R31" s="181"/>
      <c r="S31" s="181"/>
      <c r="T31" s="181"/>
      <c r="U31" s="263"/>
      <c r="V31" s="263"/>
      <c r="W31" s="263"/>
      <c r="X31" s="181"/>
      <c r="Y31" s="181"/>
      <c r="Z31" s="181"/>
      <c r="AA31" s="181"/>
      <c r="AB31" s="263"/>
      <c r="AC31" s="263"/>
      <c r="AD31" s="181"/>
      <c r="AE31" s="182"/>
      <c r="AF31" s="183"/>
      <c r="AG31" s="260"/>
    </row>
    <row r="32" spans="1:33" ht="18.75">
      <c r="A32" s="262"/>
      <c r="B32" s="169" t="s">
        <v>187</v>
      </c>
      <c r="C32" s="181"/>
      <c r="D32" s="181"/>
      <c r="E32" s="181"/>
      <c r="F32" s="181"/>
      <c r="G32" s="263"/>
      <c r="H32" s="263"/>
      <c r="I32" s="181"/>
      <c r="J32" s="181"/>
      <c r="K32" s="181"/>
      <c r="L32" s="181"/>
      <c r="M32" s="181"/>
      <c r="N32" s="263"/>
      <c r="O32" s="263"/>
      <c r="P32" s="181"/>
      <c r="Q32" s="181"/>
      <c r="R32" s="181"/>
      <c r="S32" s="181"/>
      <c r="T32" s="181"/>
      <c r="U32" s="263"/>
      <c r="V32" s="263"/>
      <c r="W32" s="263"/>
      <c r="X32" s="181"/>
      <c r="Y32" s="181"/>
      <c r="Z32" s="181"/>
      <c r="AA32" s="181"/>
      <c r="AB32" s="263"/>
      <c r="AC32" s="263"/>
      <c r="AD32" s="181"/>
      <c r="AE32" s="182"/>
      <c r="AF32" s="183"/>
      <c r="AG32" s="260"/>
    </row>
    <row r="33" spans="1:45" ht="18.75">
      <c r="A33" s="262" t="s">
        <v>188</v>
      </c>
      <c r="B33" s="262"/>
      <c r="C33" s="181"/>
      <c r="D33" s="181"/>
      <c r="E33" s="181"/>
      <c r="F33" s="181"/>
      <c r="G33" s="263"/>
      <c r="H33" s="263"/>
      <c r="I33" s="181"/>
      <c r="J33" s="181"/>
      <c r="K33" s="181"/>
      <c r="L33" s="181"/>
      <c r="M33" s="181"/>
      <c r="N33" s="263"/>
      <c r="O33" s="263"/>
      <c r="P33" s="181"/>
      <c r="Q33" s="181"/>
      <c r="R33" s="181"/>
      <c r="S33" s="181"/>
      <c r="T33" s="181"/>
      <c r="U33" s="263"/>
      <c r="V33" s="263"/>
      <c r="W33" s="263"/>
      <c r="X33" s="181"/>
      <c r="Y33" s="181"/>
      <c r="Z33" s="181"/>
      <c r="AA33" s="181"/>
      <c r="AB33" s="263"/>
      <c r="AC33" s="263"/>
      <c r="AD33" s="181"/>
      <c r="AE33" s="182"/>
      <c r="AF33" s="183"/>
      <c r="AG33" s="260"/>
    </row>
    <row r="34" spans="1:45" ht="18.75">
      <c r="A34" s="262" t="s">
        <v>189</v>
      </c>
      <c r="B34" s="262"/>
      <c r="C34" s="181"/>
      <c r="D34" s="181"/>
      <c r="E34" s="181"/>
      <c r="F34" s="181"/>
      <c r="G34" s="263"/>
      <c r="H34" s="263"/>
      <c r="I34" s="181"/>
      <c r="J34" s="181"/>
      <c r="K34" s="181"/>
      <c r="L34" s="181"/>
      <c r="M34" s="181"/>
      <c r="N34" s="263"/>
      <c r="O34" s="263"/>
      <c r="P34" s="181"/>
      <c r="Q34" s="181"/>
      <c r="R34" s="181"/>
      <c r="S34" s="181"/>
      <c r="T34" s="181"/>
      <c r="U34" s="263"/>
      <c r="V34" s="263"/>
      <c r="W34" s="263"/>
      <c r="X34" s="181"/>
      <c r="Y34" s="181"/>
      <c r="Z34" s="181"/>
      <c r="AA34" s="181"/>
      <c r="AB34" s="263"/>
      <c r="AC34" s="263"/>
      <c r="AD34" s="181"/>
      <c r="AE34" s="182"/>
      <c r="AF34" s="183"/>
      <c r="AG34" s="260"/>
    </row>
    <row r="36" spans="1:45" ht="23.25">
      <c r="A36" s="259" t="s">
        <v>190</v>
      </c>
      <c r="B36" s="259"/>
      <c r="C36" s="259"/>
      <c r="D36" s="259"/>
      <c r="E36" s="259"/>
      <c r="F36" s="259"/>
      <c r="G36" s="259"/>
      <c r="H36" s="259"/>
      <c r="I36" s="259"/>
      <c r="J36" s="259"/>
      <c r="K36" s="259"/>
      <c r="L36" s="259"/>
      <c r="M36" s="259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  <c r="Y36" s="259"/>
      <c r="Z36" s="259"/>
      <c r="AA36" s="259"/>
      <c r="AB36" s="259"/>
      <c r="AC36" s="259"/>
      <c r="AD36" s="259"/>
      <c r="AE36" s="259"/>
      <c r="AF36" s="259"/>
      <c r="AG36" s="259"/>
      <c r="AH36" s="259"/>
    </row>
    <row r="37" spans="1:45" ht="18.75">
      <c r="A37" s="264"/>
      <c r="B37" s="264"/>
      <c r="C37" s="261" t="s">
        <v>191</v>
      </c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1"/>
      <c r="AA37" s="261"/>
      <c r="AB37" s="261"/>
      <c r="AC37" s="261"/>
      <c r="AD37" s="261"/>
      <c r="AE37" s="261"/>
      <c r="AF37" s="261"/>
      <c r="AG37" s="261"/>
      <c r="AH37" s="261"/>
    </row>
    <row r="38" spans="1:45" ht="23.25">
      <c r="A38" s="264"/>
      <c r="B38" s="264"/>
      <c r="C38" s="166">
        <v>1</v>
      </c>
      <c r="D38" s="166">
        <v>2</v>
      </c>
      <c r="E38" s="166">
        <v>3</v>
      </c>
      <c r="F38" s="166">
        <v>4</v>
      </c>
      <c r="G38" s="166">
        <v>5</v>
      </c>
      <c r="H38" s="166">
        <v>6</v>
      </c>
      <c r="I38" s="166">
        <v>7</v>
      </c>
      <c r="J38" s="166">
        <v>8</v>
      </c>
      <c r="K38" s="166">
        <v>9</v>
      </c>
      <c r="L38" s="166">
        <v>10</v>
      </c>
      <c r="M38" s="166">
        <v>11</v>
      </c>
      <c r="N38" s="166">
        <v>12</v>
      </c>
      <c r="O38" s="166">
        <v>13</v>
      </c>
      <c r="P38" s="166">
        <v>14</v>
      </c>
      <c r="Q38" s="166">
        <v>15</v>
      </c>
      <c r="R38" s="166">
        <v>16</v>
      </c>
      <c r="S38" s="166">
        <v>17</v>
      </c>
      <c r="T38" s="166">
        <v>18</v>
      </c>
      <c r="U38" s="166">
        <v>19</v>
      </c>
      <c r="V38" s="166">
        <v>20</v>
      </c>
      <c r="W38" s="166">
        <v>21</v>
      </c>
      <c r="X38" s="166">
        <v>22</v>
      </c>
      <c r="Y38" s="166">
        <v>23</v>
      </c>
      <c r="Z38" s="166">
        <v>24</v>
      </c>
      <c r="AA38" s="166">
        <v>25</v>
      </c>
      <c r="AB38" s="166">
        <v>26</v>
      </c>
      <c r="AC38" s="166">
        <v>27</v>
      </c>
      <c r="AD38" s="166">
        <v>28</v>
      </c>
      <c r="AE38" s="167">
        <v>29</v>
      </c>
      <c r="AF38" s="166">
        <v>30</v>
      </c>
      <c r="AG38" s="166">
        <v>31</v>
      </c>
      <c r="AH38" s="260"/>
      <c r="AJ38" s="265" t="s">
        <v>192</v>
      </c>
      <c r="AK38" s="265"/>
      <c r="AL38" s="265"/>
      <c r="AM38" s="265"/>
    </row>
    <row r="39" spans="1:45" ht="18.75" customHeight="1">
      <c r="A39" s="264"/>
      <c r="B39" s="264"/>
      <c r="C39" s="166" t="s">
        <v>175</v>
      </c>
      <c r="D39" s="166" t="s">
        <v>176</v>
      </c>
      <c r="E39" s="166" t="s">
        <v>177</v>
      </c>
      <c r="F39" s="166" t="s">
        <v>178</v>
      </c>
      <c r="G39" s="166" t="s">
        <v>179</v>
      </c>
      <c r="H39" s="166" t="s">
        <v>174</v>
      </c>
      <c r="I39" s="166" t="s">
        <v>174</v>
      </c>
      <c r="J39" s="166" t="s">
        <v>175</v>
      </c>
      <c r="K39" s="166" t="s">
        <v>176</v>
      </c>
      <c r="L39" s="166" t="s">
        <v>177</v>
      </c>
      <c r="M39" s="166" t="s">
        <v>178</v>
      </c>
      <c r="N39" s="166" t="s">
        <v>179</v>
      </c>
      <c r="O39" s="166" t="s">
        <v>174</v>
      </c>
      <c r="P39" s="166" t="s">
        <v>174</v>
      </c>
      <c r="Q39" s="166" t="s">
        <v>175</v>
      </c>
      <c r="R39" s="166" t="s">
        <v>176</v>
      </c>
      <c r="S39" s="166" t="s">
        <v>177</v>
      </c>
      <c r="T39" s="166" t="s">
        <v>178</v>
      </c>
      <c r="U39" s="166" t="s">
        <v>179</v>
      </c>
      <c r="V39" s="166" t="s">
        <v>174</v>
      </c>
      <c r="W39" s="166" t="s">
        <v>174</v>
      </c>
      <c r="X39" s="166" t="s">
        <v>175</v>
      </c>
      <c r="Y39" s="166" t="s">
        <v>176</v>
      </c>
      <c r="Z39" s="166" t="s">
        <v>177</v>
      </c>
      <c r="AA39" s="166" t="s">
        <v>178</v>
      </c>
      <c r="AB39" s="166" t="s">
        <v>179</v>
      </c>
      <c r="AC39" s="166" t="s">
        <v>174</v>
      </c>
      <c r="AD39" s="167" t="s">
        <v>174</v>
      </c>
      <c r="AE39" s="166" t="s">
        <v>175</v>
      </c>
      <c r="AF39" s="166" t="s">
        <v>176</v>
      </c>
      <c r="AG39" s="170" t="s">
        <v>177</v>
      </c>
      <c r="AH39" s="260"/>
      <c r="AJ39" s="266" t="s">
        <v>0</v>
      </c>
      <c r="AK39" s="267" t="s">
        <v>193</v>
      </c>
      <c r="AL39" s="268" t="s">
        <v>194</v>
      </c>
      <c r="AM39" s="268" t="s">
        <v>195</v>
      </c>
    </row>
    <row r="40" spans="1:45" ht="18.75">
      <c r="A40" s="262" t="s">
        <v>180</v>
      </c>
      <c r="B40" s="262"/>
      <c r="C40" s="171"/>
      <c r="D40" s="181"/>
      <c r="E40" s="172"/>
      <c r="F40" s="173"/>
      <c r="G40" s="183"/>
      <c r="H40" s="181"/>
      <c r="I40" s="181"/>
      <c r="J40" s="256"/>
      <c r="K40" s="181"/>
      <c r="L40" s="172"/>
      <c r="M40" s="173"/>
      <c r="N40" s="183"/>
      <c r="O40" s="181"/>
      <c r="P40" s="181"/>
      <c r="Q40" s="181"/>
      <c r="R40" s="181"/>
      <c r="S40" s="172"/>
      <c r="T40" s="173"/>
      <c r="U40" s="183"/>
      <c r="V40" s="183"/>
      <c r="W40" s="181"/>
      <c r="X40" s="181"/>
      <c r="Y40" s="181"/>
      <c r="Z40" s="172"/>
      <c r="AA40" s="173"/>
      <c r="AB40" s="183"/>
      <c r="AC40" s="181"/>
      <c r="AD40" s="182"/>
      <c r="AE40" s="182"/>
      <c r="AF40" s="182"/>
      <c r="AG40" s="256"/>
      <c r="AH40" s="260"/>
      <c r="AJ40" s="266"/>
      <c r="AK40" s="267"/>
      <c r="AL40" s="268"/>
      <c r="AM40" s="268"/>
    </row>
    <row r="41" spans="1:45" ht="18.75">
      <c r="A41" s="262" t="s">
        <v>7</v>
      </c>
      <c r="B41" s="169" t="s">
        <v>181</v>
      </c>
      <c r="C41" s="174"/>
      <c r="D41" s="181"/>
      <c r="E41" s="175"/>
      <c r="F41" s="176"/>
      <c r="G41" s="183"/>
      <c r="H41" s="181"/>
      <c r="I41" s="181"/>
      <c r="J41" s="257"/>
      <c r="K41" s="181"/>
      <c r="L41" s="175"/>
      <c r="M41" s="176"/>
      <c r="N41" s="183"/>
      <c r="O41" s="181"/>
      <c r="P41" s="181"/>
      <c r="Q41" s="181"/>
      <c r="R41" s="181"/>
      <c r="S41" s="175"/>
      <c r="T41" s="176"/>
      <c r="U41" s="183"/>
      <c r="V41" s="183"/>
      <c r="W41" s="181"/>
      <c r="X41" s="181"/>
      <c r="Y41" s="181"/>
      <c r="Z41" s="175"/>
      <c r="AA41" s="176"/>
      <c r="AB41" s="183"/>
      <c r="AC41" s="181"/>
      <c r="AD41" s="182"/>
      <c r="AE41" s="182"/>
      <c r="AF41" s="182"/>
      <c r="AG41" s="257"/>
      <c r="AH41" s="260"/>
      <c r="AJ41" s="169" t="s">
        <v>7</v>
      </c>
      <c r="AK41" s="156" t="s">
        <v>10</v>
      </c>
      <c r="AL41" s="156" t="s">
        <v>10</v>
      </c>
      <c r="AM41" s="156" t="s">
        <v>10</v>
      </c>
      <c r="AN41" s="184">
        <f>IF(AK41=AK96,1,0)</f>
        <v>0</v>
      </c>
      <c r="AO41" s="184">
        <f t="shared" ref="AO41:AP41" si="0">IF(AL41=AL96,1,0)</f>
        <v>0</v>
      </c>
      <c r="AP41" s="184">
        <f t="shared" si="0"/>
        <v>0</v>
      </c>
      <c r="AQ41" s="185"/>
      <c r="AR41" s="185"/>
      <c r="AS41" s="185"/>
    </row>
    <row r="42" spans="1:45" ht="18.75">
      <c r="A42" s="262"/>
      <c r="B42" s="169" t="s">
        <v>182</v>
      </c>
      <c r="C42" s="174"/>
      <c r="D42" s="181"/>
      <c r="E42" s="175"/>
      <c r="F42" s="176"/>
      <c r="G42" s="183"/>
      <c r="H42" s="181"/>
      <c r="I42" s="181"/>
      <c r="J42" s="257"/>
      <c r="K42" s="181"/>
      <c r="L42" s="175"/>
      <c r="M42" s="176"/>
      <c r="N42" s="183"/>
      <c r="O42" s="181"/>
      <c r="P42" s="181"/>
      <c r="Q42" s="181"/>
      <c r="R42" s="181"/>
      <c r="S42" s="175"/>
      <c r="T42" s="176"/>
      <c r="U42" s="183"/>
      <c r="V42" s="183"/>
      <c r="W42" s="181"/>
      <c r="X42" s="181"/>
      <c r="Y42" s="181"/>
      <c r="Z42" s="175"/>
      <c r="AA42" s="176"/>
      <c r="AB42" s="183"/>
      <c r="AC42" s="181"/>
      <c r="AD42" s="182"/>
      <c r="AE42" s="182"/>
      <c r="AF42" s="182"/>
      <c r="AG42" s="257"/>
      <c r="AH42" s="260"/>
      <c r="AJ42" s="169" t="s">
        <v>27</v>
      </c>
      <c r="AK42" s="156" t="s">
        <v>10</v>
      </c>
      <c r="AL42" s="156" t="s">
        <v>10</v>
      </c>
      <c r="AM42" s="156" t="s">
        <v>10</v>
      </c>
      <c r="AN42" s="184">
        <f t="shared" ref="AN42:AN44" si="1">IF(AK42=AK97,1,0)</f>
        <v>0</v>
      </c>
      <c r="AO42" s="184">
        <f t="shared" ref="AO42:AO44" si="2">IF(AL42=AL97,1,0)</f>
        <v>0</v>
      </c>
      <c r="AP42" s="184">
        <f t="shared" ref="AP42:AP44" si="3">IF(AM42=AM97,1,0)</f>
        <v>0</v>
      </c>
      <c r="AQ42" s="185"/>
      <c r="AR42" s="185"/>
      <c r="AS42" s="185"/>
    </row>
    <row r="43" spans="1:45" ht="18.75">
      <c r="A43" s="262"/>
      <c r="B43" s="169" t="s">
        <v>183</v>
      </c>
      <c r="C43" s="174"/>
      <c r="D43" s="181"/>
      <c r="E43" s="175"/>
      <c r="F43" s="176"/>
      <c r="G43" s="183"/>
      <c r="H43" s="181"/>
      <c r="I43" s="181"/>
      <c r="J43" s="257"/>
      <c r="K43" s="181"/>
      <c r="L43" s="175"/>
      <c r="M43" s="176"/>
      <c r="N43" s="183"/>
      <c r="O43" s="181"/>
      <c r="P43" s="181"/>
      <c r="Q43" s="181"/>
      <c r="R43" s="181"/>
      <c r="S43" s="175"/>
      <c r="T43" s="176"/>
      <c r="U43" s="183"/>
      <c r="V43" s="183"/>
      <c r="W43" s="181"/>
      <c r="X43" s="181"/>
      <c r="Y43" s="181"/>
      <c r="Z43" s="175"/>
      <c r="AA43" s="176"/>
      <c r="AB43" s="183"/>
      <c r="AC43" s="181"/>
      <c r="AD43" s="182"/>
      <c r="AE43" s="182"/>
      <c r="AF43" s="182"/>
      <c r="AG43" s="257"/>
      <c r="AH43" s="260"/>
      <c r="AJ43" s="169" t="s">
        <v>22</v>
      </c>
      <c r="AK43" s="156" t="s">
        <v>10</v>
      </c>
      <c r="AL43" s="156" t="s">
        <v>10</v>
      </c>
      <c r="AM43" s="156" t="s">
        <v>10</v>
      </c>
      <c r="AN43" s="184">
        <f t="shared" si="1"/>
        <v>0</v>
      </c>
      <c r="AO43" s="184">
        <f t="shared" si="2"/>
        <v>0</v>
      </c>
      <c r="AP43" s="184">
        <f t="shared" si="3"/>
        <v>0</v>
      </c>
      <c r="AQ43" s="185"/>
      <c r="AR43" s="185"/>
      <c r="AS43" s="185"/>
    </row>
    <row r="44" spans="1:45" ht="18.75">
      <c r="A44" s="262" t="s">
        <v>27</v>
      </c>
      <c r="B44" s="169" t="s">
        <v>181</v>
      </c>
      <c r="C44" s="174"/>
      <c r="D44" s="181"/>
      <c r="E44" s="175"/>
      <c r="F44" s="176"/>
      <c r="G44" s="183"/>
      <c r="H44" s="181"/>
      <c r="I44" s="181"/>
      <c r="J44" s="257"/>
      <c r="K44" s="181"/>
      <c r="L44" s="175"/>
      <c r="M44" s="176"/>
      <c r="N44" s="183"/>
      <c r="O44" s="181"/>
      <c r="P44" s="181"/>
      <c r="Q44" s="181"/>
      <c r="R44" s="181"/>
      <c r="S44" s="175"/>
      <c r="T44" s="176"/>
      <c r="U44" s="183"/>
      <c r="V44" s="183"/>
      <c r="W44" s="181"/>
      <c r="X44" s="181"/>
      <c r="Y44" s="181"/>
      <c r="Z44" s="175"/>
      <c r="AA44" s="176"/>
      <c r="AB44" s="183"/>
      <c r="AC44" s="181"/>
      <c r="AD44" s="182"/>
      <c r="AE44" s="182"/>
      <c r="AF44" s="182"/>
      <c r="AG44" s="257"/>
      <c r="AH44" s="260"/>
      <c r="AJ44" s="168"/>
      <c r="AK44" s="156" t="s">
        <v>10</v>
      </c>
      <c r="AL44" s="156" t="s">
        <v>10</v>
      </c>
      <c r="AM44" s="156" t="s">
        <v>10</v>
      </c>
      <c r="AN44" s="184">
        <f t="shared" si="1"/>
        <v>0</v>
      </c>
      <c r="AO44" s="184">
        <f t="shared" si="2"/>
        <v>0</v>
      </c>
      <c r="AP44" s="184">
        <f t="shared" si="3"/>
        <v>0</v>
      </c>
      <c r="AQ44" s="185"/>
      <c r="AR44" s="185"/>
      <c r="AS44" s="185"/>
    </row>
    <row r="45" spans="1:45" ht="18.75">
      <c r="A45" s="262"/>
      <c r="B45" s="169" t="s">
        <v>182</v>
      </c>
      <c r="C45" s="174"/>
      <c r="D45" s="181"/>
      <c r="E45" s="175"/>
      <c r="F45" s="176"/>
      <c r="G45" s="183"/>
      <c r="H45" s="181"/>
      <c r="I45" s="181"/>
      <c r="J45" s="257"/>
      <c r="K45" s="181"/>
      <c r="L45" s="175"/>
      <c r="M45" s="176"/>
      <c r="N45" s="183"/>
      <c r="O45" s="181"/>
      <c r="P45" s="181"/>
      <c r="Q45" s="181"/>
      <c r="R45" s="181"/>
      <c r="S45" s="175"/>
      <c r="T45" s="176"/>
      <c r="U45" s="183"/>
      <c r="V45" s="183"/>
      <c r="W45" s="181"/>
      <c r="X45" s="181"/>
      <c r="Y45" s="181"/>
      <c r="Z45" s="175"/>
      <c r="AA45" s="176"/>
      <c r="AB45" s="183"/>
      <c r="AC45" s="181"/>
      <c r="AD45" s="182"/>
      <c r="AE45" s="182"/>
      <c r="AF45" s="182"/>
      <c r="AG45" s="257"/>
      <c r="AH45" s="260"/>
      <c r="AJ45" s="266" t="s">
        <v>196</v>
      </c>
      <c r="AK45" s="266"/>
      <c r="AL45" s="266"/>
      <c r="AM45" s="156" t="s">
        <v>10</v>
      </c>
      <c r="AN45" s="185"/>
      <c r="AO45" s="185"/>
      <c r="AP45" s="184">
        <f>IF(AM45=AM100,1,0)</f>
        <v>0</v>
      </c>
      <c r="AQ45" s="185"/>
      <c r="AR45" s="185"/>
      <c r="AS45" s="185"/>
    </row>
    <row r="46" spans="1:45" ht="18.75">
      <c r="A46" s="262"/>
      <c r="B46" s="169" t="s">
        <v>183</v>
      </c>
      <c r="C46" s="174"/>
      <c r="D46" s="181"/>
      <c r="E46" s="175"/>
      <c r="F46" s="176"/>
      <c r="G46" s="183"/>
      <c r="H46" s="181"/>
      <c r="I46" s="181"/>
      <c r="J46" s="257"/>
      <c r="K46" s="181"/>
      <c r="L46" s="175"/>
      <c r="M46" s="176"/>
      <c r="N46" s="183"/>
      <c r="O46" s="181"/>
      <c r="P46" s="181"/>
      <c r="Q46" s="181"/>
      <c r="R46" s="181"/>
      <c r="S46" s="175"/>
      <c r="T46" s="176"/>
      <c r="U46" s="183"/>
      <c r="V46" s="183"/>
      <c r="W46" s="181"/>
      <c r="X46" s="181"/>
      <c r="Y46" s="181"/>
      <c r="Z46" s="175"/>
      <c r="AA46" s="176"/>
      <c r="AB46" s="183"/>
      <c r="AC46" s="181"/>
      <c r="AD46" s="182"/>
      <c r="AE46" s="182"/>
      <c r="AF46" s="182"/>
      <c r="AG46" s="257"/>
      <c r="AH46" s="260"/>
      <c r="AN46" s="185"/>
      <c r="AO46" s="185"/>
      <c r="AP46" s="185"/>
      <c r="AQ46" s="185"/>
      <c r="AR46" s="185"/>
      <c r="AS46" s="185"/>
    </row>
    <row r="47" spans="1:45" ht="23.25">
      <c r="A47" s="262" t="s">
        <v>22</v>
      </c>
      <c r="B47" s="169" t="s">
        <v>181</v>
      </c>
      <c r="C47" s="174"/>
      <c r="D47" s="181"/>
      <c r="E47" s="175"/>
      <c r="F47" s="176"/>
      <c r="G47" s="183"/>
      <c r="H47" s="181"/>
      <c r="I47" s="181"/>
      <c r="J47" s="257"/>
      <c r="K47" s="181"/>
      <c r="L47" s="175"/>
      <c r="M47" s="176"/>
      <c r="N47" s="183"/>
      <c r="O47" s="181"/>
      <c r="P47" s="181"/>
      <c r="Q47" s="181"/>
      <c r="R47" s="181"/>
      <c r="S47" s="175"/>
      <c r="T47" s="176"/>
      <c r="U47" s="183"/>
      <c r="V47" s="183"/>
      <c r="W47" s="181"/>
      <c r="X47" s="181"/>
      <c r="Y47" s="181"/>
      <c r="Z47" s="175"/>
      <c r="AA47" s="176"/>
      <c r="AB47" s="183"/>
      <c r="AC47" s="181"/>
      <c r="AD47" s="182"/>
      <c r="AE47" s="182"/>
      <c r="AF47" s="182"/>
      <c r="AG47" s="257"/>
      <c r="AH47" s="260"/>
      <c r="AJ47" s="265" t="s">
        <v>197</v>
      </c>
      <c r="AK47" s="265"/>
      <c r="AL47" s="265"/>
      <c r="AM47" s="265"/>
      <c r="AN47" s="185"/>
      <c r="AO47" s="185"/>
      <c r="AP47" s="185"/>
      <c r="AQ47" s="185"/>
      <c r="AR47" s="185"/>
      <c r="AS47" s="185"/>
    </row>
    <row r="48" spans="1:45" ht="18.75" customHeight="1">
      <c r="A48" s="262"/>
      <c r="B48" s="169" t="s">
        <v>182</v>
      </c>
      <c r="C48" s="174"/>
      <c r="D48" s="181"/>
      <c r="E48" s="175"/>
      <c r="F48" s="176"/>
      <c r="G48" s="183"/>
      <c r="H48" s="181"/>
      <c r="I48" s="181"/>
      <c r="J48" s="257"/>
      <c r="K48" s="181"/>
      <c r="L48" s="175"/>
      <c r="M48" s="176"/>
      <c r="N48" s="183"/>
      <c r="O48" s="181"/>
      <c r="P48" s="181"/>
      <c r="Q48" s="181"/>
      <c r="R48" s="181"/>
      <c r="S48" s="175"/>
      <c r="T48" s="176"/>
      <c r="U48" s="183"/>
      <c r="V48" s="183"/>
      <c r="W48" s="181"/>
      <c r="X48" s="181"/>
      <c r="Y48" s="181"/>
      <c r="Z48" s="175"/>
      <c r="AA48" s="176"/>
      <c r="AB48" s="183"/>
      <c r="AC48" s="181"/>
      <c r="AD48" s="182"/>
      <c r="AE48" s="182"/>
      <c r="AF48" s="182"/>
      <c r="AG48" s="257"/>
      <c r="AH48" s="260"/>
      <c r="AJ48" s="266" t="s">
        <v>0</v>
      </c>
      <c r="AK48" s="267" t="s">
        <v>193</v>
      </c>
      <c r="AL48" s="268" t="s">
        <v>194</v>
      </c>
      <c r="AM48" s="268" t="s">
        <v>195</v>
      </c>
      <c r="AN48" s="185"/>
      <c r="AO48" s="185"/>
      <c r="AP48" s="185"/>
      <c r="AQ48" s="185"/>
      <c r="AR48" s="185"/>
      <c r="AS48" s="185"/>
    </row>
    <row r="49" spans="1:45" ht="18.75">
      <c r="A49" s="262"/>
      <c r="B49" s="169" t="s">
        <v>183</v>
      </c>
      <c r="C49" s="174"/>
      <c r="D49" s="181"/>
      <c r="E49" s="175"/>
      <c r="F49" s="176"/>
      <c r="G49" s="183"/>
      <c r="H49" s="181"/>
      <c r="I49" s="181"/>
      <c r="J49" s="257"/>
      <c r="K49" s="181"/>
      <c r="L49" s="175"/>
      <c r="M49" s="176"/>
      <c r="N49" s="183"/>
      <c r="O49" s="181"/>
      <c r="P49" s="181"/>
      <c r="Q49" s="181"/>
      <c r="R49" s="181"/>
      <c r="S49" s="175"/>
      <c r="T49" s="176"/>
      <c r="U49" s="183"/>
      <c r="V49" s="183"/>
      <c r="W49" s="181"/>
      <c r="X49" s="181"/>
      <c r="Y49" s="181"/>
      <c r="Z49" s="175"/>
      <c r="AA49" s="176"/>
      <c r="AB49" s="183"/>
      <c r="AC49" s="181"/>
      <c r="AD49" s="182"/>
      <c r="AE49" s="182"/>
      <c r="AF49" s="182"/>
      <c r="AG49" s="257"/>
      <c r="AH49" s="260"/>
      <c r="AJ49" s="266"/>
      <c r="AK49" s="267"/>
      <c r="AL49" s="268"/>
      <c r="AM49" s="268"/>
      <c r="AN49" s="185"/>
      <c r="AO49" s="185"/>
      <c r="AP49" s="185"/>
      <c r="AQ49" s="185"/>
      <c r="AR49" s="185"/>
      <c r="AS49" s="185"/>
    </row>
    <row r="50" spans="1:45" ht="18.75">
      <c r="A50" s="262" t="s">
        <v>184</v>
      </c>
      <c r="B50" s="262"/>
      <c r="C50" s="174"/>
      <c r="D50" s="181"/>
      <c r="E50" s="175"/>
      <c r="F50" s="176"/>
      <c r="G50" s="183"/>
      <c r="H50" s="181"/>
      <c r="I50" s="181"/>
      <c r="J50" s="257"/>
      <c r="K50" s="181"/>
      <c r="L50" s="175"/>
      <c r="M50" s="176"/>
      <c r="N50" s="183"/>
      <c r="O50" s="181"/>
      <c r="P50" s="181"/>
      <c r="Q50" s="181"/>
      <c r="R50" s="181"/>
      <c r="S50" s="175"/>
      <c r="T50" s="176"/>
      <c r="U50" s="183"/>
      <c r="V50" s="183"/>
      <c r="W50" s="181"/>
      <c r="X50" s="181"/>
      <c r="Y50" s="181"/>
      <c r="Z50" s="175"/>
      <c r="AA50" s="176"/>
      <c r="AB50" s="183"/>
      <c r="AC50" s="181"/>
      <c r="AD50" s="182"/>
      <c r="AE50" s="182"/>
      <c r="AF50" s="182"/>
      <c r="AG50" s="257"/>
      <c r="AH50" s="260"/>
      <c r="AJ50" s="169" t="s">
        <v>7</v>
      </c>
      <c r="AK50" s="156" t="s">
        <v>10</v>
      </c>
      <c r="AL50" s="156" t="s">
        <v>10</v>
      </c>
      <c r="AM50" s="156" t="s">
        <v>10</v>
      </c>
      <c r="AN50" s="184">
        <f>IF(AK50=AK105,1,0)</f>
        <v>0</v>
      </c>
      <c r="AO50" s="184">
        <f t="shared" ref="AO50:AO53" si="4">IF(AL50=AL105,1,0)</f>
        <v>0</v>
      </c>
      <c r="AP50" s="184">
        <f t="shared" ref="AP50:AP53" si="5">IF(AM50=AM105,1,0)</f>
        <v>0</v>
      </c>
      <c r="AQ50" s="185"/>
      <c r="AR50" s="185"/>
      <c r="AS50" s="185"/>
    </row>
    <row r="51" spans="1:45" ht="18.75">
      <c r="A51" s="262" t="s">
        <v>185</v>
      </c>
      <c r="B51" s="262"/>
      <c r="C51" s="174"/>
      <c r="D51" s="181"/>
      <c r="E51" s="175"/>
      <c r="F51" s="176"/>
      <c r="G51" s="183"/>
      <c r="H51" s="181"/>
      <c r="I51" s="181"/>
      <c r="J51" s="257"/>
      <c r="K51" s="181"/>
      <c r="L51" s="175"/>
      <c r="M51" s="176"/>
      <c r="N51" s="183"/>
      <c r="O51" s="181"/>
      <c r="P51" s="181"/>
      <c r="Q51" s="181"/>
      <c r="R51" s="181"/>
      <c r="S51" s="175"/>
      <c r="T51" s="176"/>
      <c r="U51" s="183"/>
      <c r="V51" s="183"/>
      <c r="W51" s="181"/>
      <c r="X51" s="181"/>
      <c r="Y51" s="181"/>
      <c r="Z51" s="175"/>
      <c r="AA51" s="176"/>
      <c r="AB51" s="183"/>
      <c r="AC51" s="181"/>
      <c r="AD51" s="182"/>
      <c r="AE51" s="182"/>
      <c r="AF51" s="182"/>
      <c r="AG51" s="257"/>
      <c r="AH51" s="260"/>
      <c r="AJ51" s="169" t="s">
        <v>27</v>
      </c>
      <c r="AK51" s="156" t="s">
        <v>10</v>
      </c>
      <c r="AL51" s="156" t="s">
        <v>10</v>
      </c>
      <c r="AM51" s="156" t="s">
        <v>10</v>
      </c>
      <c r="AN51" s="184">
        <f t="shared" ref="AN51:AN53" si="6">IF(AK51=AK106,1,0)</f>
        <v>0</v>
      </c>
      <c r="AO51" s="184">
        <f t="shared" si="4"/>
        <v>0</v>
      </c>
      <c r="AP51" s="184">
        <f t="shared" si="5"/>
        <v>0</v>
      </c>
      <c r="AQ51" s="185"/>
      <c r="AR51" s="185"/>
      <c r="AS51" s="185"/>
    </row>
    <row r="52" spans="1:45" ht="18.75">
      <c r="A52" s="262" t="s">
        <v>7</v>
      </c>
      <c r="B52" s="169" t="s">
        <v>186</v>
      </c>
      <c r="C52" s="174"/>
      <c r="D52" s="181"/>
      <c r="E52" s="175"/>
      <c r="F52" s="176"/>
      <c r="G52" s="183"/>
      <c r="H52" s="181"/>
      <c r="I52" s="181"/>
      <c r="J52" s="257"/>
      <c r="K52" s="181"/>
      <c r="L52" s="175"/>
      <c r="M52" s="176"/>
      <c r="N52" s="183"/>
      <c r="O52" s="181"/>
      <c r="P52" s="181"/>
      <c r="Q52" s="181"/>
      <c r="R52" s="181"/>
      <c r="S52" s="175"/>
      <c r="T52" s="176"/>
      <c r="U52" s="183"/>
      <c r="V52" s="183"/>
      <c r="W52" s="181"/>
      <c r="X52" s="181"/>
      <c r="Y52" s="181"/>
      <c r="Z52" s="175"/>
      <c r="AA52" s="176"/>
      <c r="AB52" s="183"/>
      <c r="AC52" s="181"/>
      <c r="AD52" s="182"/>
      <c r="AE52" s="182"/>
      <c r="AF52" s="182"/>
      <c r="AG52" s="257"/>
      <c r="AH52" s="260"/>
      <c r="AJ52" s="169" t="s">
        <v>22</v>
      </c>
      <c r="AK52" s="156" t="s">
        <v>10</v>
      </c>
      <c r="AL52" s="156" t="s">
        <v>10</v>
      </c>
      <c r="AM52" s="156" t="s">
        <v>10</v>
      </c>
      <c r="AN52" s="184">
        <f t="shared" si="6"/>
        <v>0</v>
      </c>
      <c r="AO52" s="184">
        <f t="shared" si="4"/>
        <v>0</v>
      </c>
      <c r="AP52" s="184">
        <f t="shared" si="5"/>
        <v>0</v>
      </c>
      <c r="AQ52" s="185"/>
      <c r="AR52" s="185"/>
      <c r="AS52" s="185"/>
    </row>
    <row r="53" spans="1:45" ht="18.75">
      <c r="A53" s="262"/>
      <c r="B53" s="169" t="s">
        <v>187</v>
      </c>
      <c r="C53" s="174"/>
      <c r="D53" s="181"/>
      <c r="E53" s="175"/>
      <c r="F53" s="176"/>
      <c r="G53" s="183"/>
      <c r="H53" s="181"/>
      <c r="I53" s="181"/>
      <c r="J53" s="257"/>
      <c r="K53" s="181"/>
      <c r="L53" s="175"/>
      <c r="M53" s="176"/>
      <c r="N53" s="183"/>
      <c r="O53" s="181"/>
      <c r="P53" s="181"/>
      <c r="Q53" s="181"/>
      <c r="R53" s="181"/>
      <c r="S53" s="175"/>
      <c r="T53" s="176"/>
      <c r="U53" s="183"/>
      <c r="V53" s="183"/>
      <c r="W53" s="181"/>
      <c r="X53" s="181"/>
      <c r="Y53" s="181"/>
      <c r="Z53" s="175"/>
      <c r="AA53" s="176"/>
      <c r="AB53" s="183"/>
      <c r="AC53" s="181"/>
      <c r="AD53" s="182"/>
      <c r="AE53" s="182"/>
      <c r="AF53" s="182"/>
      <c r="AG53" s="257"/>
      <c r="AH53" s="260"/>
      <c r="AJ53" s="168"/>
      <c r="AK53" s="156" t="s">
        <v>10</v>
      </c>
      <c r="AL53" s="156" t="s">
        <v>10</v>
      </c>
      <c r="AM53" s="156" t="s">
        <v>10</v>
      </c>
      <c r="AN53" s="184">
        <f t="shared" si="6"/>
        <v>0</v>
      </c>
      <c r="AO53" s="184">
        <f t="shared" si="4"/>
        <v>0</v>
      </c>
      <c r="AP53" s="184">
        <f t="shared" si="5"/>
        <v>0</v>
      </c>
      <c r="AQ53" s="185"/>
      <c r="AR53" s="185"/>
      <c r="AS53" s="185"/>
    </row>
    <row r="54" spans="1:45" ht="18.75">
      <c r="A54" s="262" t="s">
        <v>27</v>
      </c>
      <c r="B54" s="169" t="s">
        <v>186</v>
      </c>
      <c r="C54" s="174"/>
      <c r="D54" s="181"/>
      <c r="E54" s="175"/>
      <c r="F54" s="176"/>
      <c r="G54" s="183"/>
      <c r="H54" s="181"/>
      <c r="I54" s="181"/>
      <c r="J54" s="257"/>
      <c r="K54" s="181"/>
      <c r="L54" s="175"/>
      <c r="M54" s="176"/>
      <c r="N54" s="183"/>
      <c r="O54" s="181"/>
      <c r="P54" s="181"/>
      <c r="Q54" s="181"/>
      <c r="R54" s="181"/>
      <c r="S54" s="175"/>
      <c r="T54" s="176"/>
      <c r="U54" s="183"/>
      <c r="V54" s="183"/>
      <c r="W54" s="181"/>
      <c r="X54" s="181"/>
      <c r="Y54" s="181"/>
      <c r="Z54" s="175"/>
      <c r="AA54" s="176"/>
      <c r="AB54" s="183"/>
      <c r="AC54" s="181"/>
      <c r="AD54" s="182"/>
      <c r="AE54" s="182"/>
      <c r="AF54" s="182"/>
      <c r="AG54" s="257"/>
      <c r="AH54" s="260"/>
      <c r="AJ54" s="266" t="s">
        <v>196</v>
      </c>
      <c r="AK54" s="266"/>
      <c r="AL54" s="266"/>
      <c r="AM54" s="156" t="s">
        <v>10</v>
      </c>
      <c r="AN54" s="185"/>
      <c r="AO54" s="185"/>
      <c r="AP54" s="184">
        <f>IF(AM54=AM109,1,0)</f>
        <v>0</v>
      </c>
      <c r="AQ54" s="185"/>
      <c r="AR54" s="185"/>
      <c r="AS54" s="185"/>
    </row>
    <row r="55" spans="1:45" ht="18.75">
      <c r="A55" s="262"/>
      <c r="B55" s="169" t="s">
        <v>187</v>
      </c>
      <c r="C55" s="174"/>
      <c r="D55" s="181"/>
      <c r="E55" s="175"/>
      <c r="F55" s="176"/>
      <c r="G55" s="183"/>
      <c r="H55" s="181"/>
      <c r="I55" s="181"/>
      <c r="J55" s="257"/>
      <c r="K55" s="181"/>
      <c r="L55" s="175"/>
      <c r="M55" s="176"/>
      <c r="N55" s="183"/>
      <c r="O55" s="181"/>
      <c r="P55" s="181"/>
      <c r="Q55" s="181"/>
      <c r="R55" s="181"/>
      <c r="S55" s="175"/>
      <c r="T55" s="176"/>
      <c r="U55" s="183"/>
      <c r="V55" s="183"/>
      <c r="W55" s="181"/>
      <c r="X55" s="181"/>
      <c r="Y55" s="181"/>
      <c r="Z55" s="175"/>
      <c r="AA55" s="176"/>
      <c r="AB55" s="183"/>
      <c r="AC55" s="181"/>
      <c r="AD55" s="182"/>
      <c r="AE55" s="182"/>
      <c r="AF55" s="182"/>
      <c r="AG55" s="257"/>
      <c r="AH55" s="260"/>
      <c r="AN55" s="185"/>
      <c r="AO55" s="185"/>
      <c r="AP55" s="185"/>
      <c r="AQ55" s="199">
        <f>SUM(AN41:AP54)</f>
        <v>0</v>
      </c>
      <c r="AR55" s="185">
        <v>26</v>
      </c>
      <c r="AS55" s="185"/>
    </row>
    <row r="56" spans="1:45" ht="18.75">
      <c r="A56" s="262" t="s">
        <v>22</v>
      </c>
      <c r="B56" s="169" t="s">
        <v>186</v>
      </c>
      <c r="C56" s="174"/>
      <c r="D56" s="181"/>
      <c r="E56" s="175"/>
      <c r="F56" s="176"/>
      <c r="G56" s="183"/>
      <c r="H56" s="181"/>
      <c r="I56" s="181"/>
      <c r="J56" s="257"/>
      <c r="K56" s="181"/>
      <c r="L56" s="175"/>
      <c r="M56" s="176"/>
      <c r="N56" s="183"/>
      <c r="O56" s="181"/>
      <c r="P56" s="181"/>
      <c r="Q56" s="181"/>
      <c r="R56" s="181"/>
      <c r="S56" s="175"/>
      <c r="T56" s="176"/>
      <c r="U56" s="183"/>
      <c r="V56" s="183"/>
      <c r="W56" s="181"/>
      <c r="X56" s="181"/>
      <c r="Y56" s="181"/>
      <c r="Z56" s="175"/>
      <c r="AA56" s="176"/>
      <c r="AB56" s="183"/>
      <c r="AC56" s="181"/>
      <c r="AD56" s="182"/>
      <c r="AE56" s="182"/>
      <c r="AF56" s="182"/>
      <c r="AG56" s="257"/>
      <c r="AH56" s="260"/>
    </row>
    <row r="57" spans="1:45" ht="18.75">
      <c r="A57" s="262"/>
      <c r="B57" s="169" t="s">
        <v>187</v>
      </c>
      <c r="C57" s="174"/>
      <c r="D57" s="181"/>
      <c r="E57" s="175"/>
      <c r="F57" s="176"/>
      <c r="G57" s="183"/>
      <c r="H57" s="181"/>
      <c r="I57" s="181"/>
      <c r="J57" s="257"/>
      <c r="K57" s="181"/>
      <c r="L57" s="175"/>
      <c r="M57" s="176"/>
      <c r="N57" s="183"/>
      <c r="O57" s="181"/>
      <c r="P57" s="181"/>
      <c r="Q57" s="181"/>
      <c r="R57" s="181"/>
      <c r="S57" s="175"/>
      <c r="T57" s="176"/>
      <c r="U57" s="183"/>
      <c r="V57" s="183"/>
      <c r="W57" s="181"/>
      <c r="X57" s="181"/>
      <c r="Y57" s="181"/>
      <c r="Z57" s="175"/>
      <c r="AA57" s="176"/>
      <c r="AB57" s="183"/>
      <c r="AC57" s="181"/>
      <c r="AD57" s="182"/>
      <c r="AE57" s="182"/>
      <c r="AF57" s="182"/>
      <c r="AG57" s="257"/>
      <c r="AH57" s="260"/>
    </row>
    <row r="58" spans="1:45" ht="18.75">
      <c r="A58" s="262" t="s">
        <v>188</v>
      </c>
      <c r="B58" s="262"/>
      <c r="C58" s="174"/>
      <c r="D58" s="181"/>
      <c r="E58" s="175"/>
      <c r="F58" s="176"/>
      <c r="G58" s="183"/>
      <c r="H58" s="181"/>
      <c r="I58" s="181"/>
      <c r="J58" s="257"/>
      <c r="K58" s="181"/>
      <c r="L58" s="175"/>
      <c r="M58" s="176"/>
      <c r="N58" s="183"/>
      <c r="O58" s="181"/>
      <c r="P58" s="181"/>
      <c r="Q58" s="181"/>
      <c r="R58" s="181"/>
      <c r="S58" s="175"/>
      <c r="T58" s="176"/>
      <c r="U58" s="183"/>
      <c r="V58" s="183"/>
      <c r="W58" s="181"/>
      <c r="X58" s="181"/>
      <c r="Y58" s="181"/>
      <c r="Z58" s="175"/>
      <c r="AA58" s="176"/>
      <c r="AB58" s="183"/>
      <c r="AC58" s="181"/>
      <c r="AD58" s="182"/>
      <c r="AE58" s="182"/>
      <c r="AF58" s="182"/>
      <c r="AG58" s="257"/>
      <c r="AH58" s="260"/>
    </row>
    <row r="59" spans="1:45" ht="18.75">
      <c r="A59" s="262" t="s">
        <v>189</v>
      </c>
      <c r="B59" s="262"/>
      <c r="C59" s="177"/>
      <c r="D59" s="181"/>
      <c r="E59" s="178"/>
      <c r="F59" s="179"/>
      <c r="G59" s="183"/>
      <c r="H59" s="181"/>
      <c r="I59" s="181"/>
      <c r="J59" s="258"/>
      <c r="K59" s="181"/>
      <c r="L59" s="178"/>
      <c r="M59" s="179"/>
      <c r="N59" s="183"/>
      <c r="O59" s="181"/>
      <c r="P59" s="181"/>
      <c r="Q59" s="181"/>
      <c r="R59" s="181"/>
      <c r="S59" s="178"/>
      <c r="T59" s="179"/>
      <c r="U59" s="183"/>
      <c r="V59" s="183"/>
      <c r="W59" s="181"/>
      <c r="X59" s="181"/>
      <c r="Y59" s="181"/>
      <c r="Z59" s="178"/>
      <c r="AA59" s="179"/>
      <c r="AB59" s="183"/>
      <c r="AC59" s="181"/>
      <c r="AD59" s="182"/>
      <c r="AE59" s="182"/>
      <c r="AF59" s="182"/>
      <c r="AG59" s="258"/>
      <c r="AH59" s="260"/>
    </row>
    <row r="60" spans="1:45">
      <c r="W60" s="185" t="s">
        <v>247</v>
      </c>
      <c r="X60" s="185" t="s">
        <v>248</v>
      </c>
      <c r="Y60" s="185" t="s">
        <v>249</v>
      </c>
      <c r="Z60" s="185" t="s">
        <v>250</v>
      </c>
      <c r="AA60" s="185" t="s">
        <v>251</v>
      </c>
      <c r="AB60" s="185" t="s">
        <v>10</v>
      </c>
    </row>
    <row r="61" spans="1:45" ht="18.75">
      <c r="G61" s="180" t="s">
        <v>245</v>
      </c>
      <c r="H61" s="278" t="s">
        <v>10</v>
      </c>
      <c r="I61" s="278"/>
      <c r="J61" s="278"/>
      <c r="K61" s="278"/>
      <c r="L61" s="184">
        <f>IF(H61=H116,5,0)</f>
        <v>0</v>
      </c>
      <c r="V61" s="180" t="s">
        <v>246</v>
      </c>
      <c r="W61" s="278" t="s">
        <v>10</v>
      </c>
      <c r="X61" s="278"/>
      <c r="Y61" s="278"/>
      <c r="Z61" s="278"/>
      <c r="AA61" s="184">
        <f>IF(W61=W116,5,0)</f>
        <v>0</v>
      </c>
      <c r="AB61" s="185"/>
      <c r="AC61" s="185"/>
    </row>
    <row r="62" spans="1:45" ht="18.75">
      <c r="G62" s="180" t="s">
        <v>244</v>
      </c>
      <c r="H62" s="278" t="s">
        <v>10</v>
      </c>
      <c r="I62" s="278"/>
      <c r="J62" s="278"/>
      <c r="K62" s="278"/>
      <c r="L62" s="184">
        <f>IF(H62=H117,5,0)</f>
        <v>0</v>
      </c>
      <c r="V62" s="180" t="s">
        <v>252</v>
      </c>
      <c r="W62" s="278" t="s">
        <v>10</v>
      </c>
      <c r="X62" s="278"/>
      <c r="Y62" s="278"/>
      <c r="Z62" s="278"/>
      <c r="AA62" s="184">
        <f>IF(W62=W117,5,0)</f>
        <v>0</v>
      </c>
      <c r="AB62" s="186">
        <f>L61+L62+AA61+AA62</f>
        <v>0</v>
      </c>
      <c r="AC62" s="185">
        <v>20</v>
      </c>
    </row>
    <row r="63" spans="1:45">
      <c r="H63" s="277" t="s">
        <v>253</v>
      </c>
      <c r="I63" s="277"/>
      <c r="J63" s="277"/>
      <c r="K63" s="277"/>
      <c r="W63" s="277" t="s">
        <v>253</v>
      </c>
      <c r="X63" s="277"/>
      <c r="Y63" s="277"/>
      <c r="Z63" s="277"/>
    </row>
    <row r="64" spans="1:45" ht="33.75">
      <c r="A64" s="229" t="s">
        <v>21</v>
      </c>
      <c r="B64" s="229"/>
      <c r="C64" s="229"/>
      <c r="D64" s="229"/>
      <c r="F64" s="165" t="s">
        <v>243</v>
      </c>
    </row>
    <row r="66" spans="1:33" ht="23.25">
      <c r="A66" s="259" t="s">
        <v>172</v>
      </c>
      <c r="B66" s="259"/>
      <c r="C66" s="259"/>
      <c r="D66" s="259"/>
      <c r="E66" s="259"/>
      <c r="F66" s="259"/>
      <c r="G66" s="259"/>
      <c r="H66" s="259"/>
      <c r="I66" s="259"/>
      <c r="J66" s="259"/>
      <c r="K66" s="259"/>
      <c r="L66" s="259"/>
      <c r="M66" s="259"/>
      <c r="N66" s="259"/>
      <c r="O66" s="259"/>
      <c r="P66" s="259"/>
      <c r="Q66" s="259"/>
      <c r="R66" s="259"/>
      <c r="S66" s="259"/>
      <c r="T66" s="259"/>
      <c r="U66" s="259"/>
      <c r="V66" s="259"/>
      <c r="W66" s="259"/>
      <c r="X66" s="259"/>
      <c r="Y66" s="259"/>
      <c r="Z66" s="259"/>
      <c r="AA66" s="259"/>
      <c r="AB66" s="259"/>
      <c r="AC66" s="259"/>
      <c r="AD66" s="259"/>
      <c r="AE66" s="259"/>
      <c r="AF66" s="259"/>
      <c r="AG66" s="259"/>
    </row>
    <row r="67" spans="1:33" ht="18.75">
      <c r="A67" s="260"/>
      <c r="B67" s="260"/>
      <c r="C67" s="261" t="s">
        <v>173</v>
      </c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1"/>
      <c r="R67" s="261"/>
      <c r="S67" s="261"/>
      <c r="T67" s="261"/>
      <c r="U67" s="261"/>
      <c r="V67" s="261"/>
      <c r="W67" s="261"/>
      <c r="X67" s="261"/>
      <c r="Y67" s="261"/>
      <c r="Z67" s="261"/>
      <c r="AA67" s="261"/>
      <c r="AB67" s="261"/>
      <c r="AC67" s="261"/>
      <c r="AD67" s="261"/>
      <c r="AE67" s="261"/>
      <c r="AF67" s="261"/>
      <c r="AG67" s="261"/>
    </row>
    <row r="68" spans="1:33" ht="18.75">
      <c r="A68" s="260"/>
      <c r="B68" s="260"/>
      <c r="C68" s="166">
        <v>1</v>
      </c>
      <c r="D68" s="166">
        <v>2</v>
      </c>
      <c r="E68" s="166">
        <v>3</v>
      </c>
      <c r="F68" s="166">
        <v>4</v>
      </c>
      <c r="G68" s="166">
        <v>5</v>
      </c>
      <c r="H68" s="166">
        <v>6</v>
      </c>
      <c r="I68" s="166">
        <v>7</v>
      </c>
      <c r="J68" s="166">
        <v>8</v>
      </c>
      <c r="K68" s="166">
        <v>9</v>
      </c>
      <c r="L68" s="166">
        <v>10</v>
      </c>
      <c r="M68" s="166">
        <v>11</v>
      </c>
      <c r="N68" s="166">
        <v>12</v>
      </c>
      <c r="O68" s="166">
        <v>13</v>
      </c>
      <c r="P68" s="166">
        <v>14</v>
      </c>
      <c r="Q68" s="166">
        <v>15</v>
      </c>
      <c r="R68" s="166">
        <v>16</v>
      </c>
      <c r="S68" s="166">
        <v>17</v>
      </c>
      <c r="T68" s="166">
        <v>18</v>
      </c>
      <c r="U68" s="166">
        <v>19</v>
      </c>
      <c r="V68" s="166">
        <v>20</v>
      </c>
      <c r="W68" s="166">
        <v>21</v>
      </c>
      <c r="X68" s="166">
        <v>22</v>
      </c>
      <c r="Y68" s="166">
        <v>23</v>
      </c>
      <c r="Z68" s="166">
        <v>24</v>
      </c>
      <c r="AA68" s="166">
        <v>25</v>
      </c>
      <c r="AB68" s="166">
        <v>26</v>
      </c>
      <c r="AC68" s="166">
        <v>27</v>
      </c>
      <c r="AD68" s="166">
        <v>28</v>
      </c>
      <c r="AE68" s="167">
        <v>29</v>
      </c>
      <c r="AF68" s="166">
        <v>30</v>
      </c>
      <c r="AG68" s="260"/>
    </row>
    <row r="69" spans="1:33" ht="18.75">
      <c r="A69" s="260"/>
      <c r="B69" s="260"/>
      <c r="C69" s="166" t="s">
        <v>174</v>
      </c>
      <c r="D69" s="166" t="s">
        <v>174</v>
      </c>
      <c r="E69" s="166" t="s">
        <v>175</v>
      </c>
      <c r="F69" s="166" t="s">
        <v>176</v>
      </c>
      <c r="G69" s="166" t="s">
        <v>177</v>
      </c>
      <c r="H69" s="166" t="s">
        <v>178</v>
      </c>
      <c r="I69" s="166" t="s">
        <v>179</v>
      </c>
      <c r="J69" s="166" t="s">
        <v>174</v>
      </c>
      <c r="K69" s="166" t="s">
        <v>174</v>
      </c>
      <c r="L69" s="166" t="s">
        <v>175</v>
      </c>
      <c r="M69" s="166" t="s">
        <v>176</v>
      </c>
      <c r="N69" s="166" t="s">
        <v>177</v>
      </c>
      <c r="O69" s="166" t="s">
        <v>178</v>
      </c>
      <c r="P69" s="166" t="s">
        <v>179</v>
      </c>
      <c r="Q69" s="166" t="s">
        <v>174</v>
      </c>
      <c r="R69" s="166" t="s">
        <v>174</v>
      </c>
      <c r="S69" s="166" t="s">
        <v>175</v>
      </c>
      <c r="T69" s="166" t="s">
        <v>176</v>
      </c>
      <c r="U69" s="166" t="s">
        <v>177</v>
      </c>
      <c r="V69" s="166" t="s">
        <v>178</v>
      </c>
      <c r="W69" s="166" t="s">
        <v>179</v>
      </c>
      <c r="X69" s="166" t="s">
        <v>174</v>
      </c>
      <c r="Y69" s="166" t="s">
        <v>174</v>
      </c>
      <c r="Z69" s="166" t="s">
        <v>175</v>
      </c>
      <c r="AA69" s="166" t="s">
        <v>176</v>
      </c>
      <c r="AB69" s="166" t="s">
        <v>177</v>
      </c>
      <c r="AC69" s="166" t="s">
        <v>178</v>
      </c>
      <c r="AD69" s="166" t="s">
        <v>179</v>
      </c>
      <c r="AE69" s="167" t="s">
        <v>174</v>
      </c>
      <c r="AF69" s="166" t="s">
        <v>174</v>
      </c>
      <c r="AG69" s="260"/>
    </row>
    <row r="70" spans="1:33" ht="18.75">
      <c r="A70" s="262" t="s">
        <v>180</v>
      </c>
      <c r="B70" s="262"/>
      <c r="C70" s="187"/>
      <c r="D70" s="187"/>
      <c r="E70" s="187"/>
      <c r="F70" s="187"/>
      <c r="G70" s="269"/>
      <c r="H70" s="269"/>
      <c r="I70" s="187"/>
      <c r="J70" s="187"/>
      <c r="K70" s="187"/>
      <c r="L70" s="187"/>
      <c r="M70" s="187"/>
      <c r="N70" s="269"/>
      <c r="O70" s="269"/>
      <c r="P70" s="187"/>
      <c r="Q70" s="187"/>
      <c r="R70" s="187"/>
      <c r="S70" s="187"/>
      <c r="T70" s="187"/>
      <c r="U70" s="269"/>
      <c r="V70" s="269"/>
      <c r="W70" s="269"/>
      <c r="X70" s="187"/>
      <c r="Y70" s="187"/>
      <c r="Z70" s="187"/>
      <c r="AA70" s="187"/>
      <c r="AB70" s="269"/>
      <c r="AC70" s="269"/>
      <c r="AD70" s="187"/>
      <c r="AE70" s="188"/>
      <c r="AF70" s="187"/>
      <c r="AG70" s="260"/>
    </row>
    <row r="71" spans="1:33" ht="18.75">
      <c r="A71" s="262" t="s">
        <v>7</v>
      </c>
      <c r="B71" s="169" t="s">
        <v>181</v>
      </c>
      <c r="C71" s="187"/>
      <c r="D71" s="187">
        <v>2</v>
      </c>
      <c r="E71" s="187">
        <v>2</v>
      </c>
      <c r="F71" s="187">
        <v>1</v>
      </c>
      <c r="G71" s="269"/>
      <c r="H71" s="269"/>
      <c r="I71" s="187">
        <v>2</v>
      </c>
      <c r="J71" s="187">
        <v>2</v>
      </c>
      <c r="K71" s="187">
        <v>2</v>
      </c>
      <c r="L71" s="187">
        <v>2</v>
      </c>
      <c r="M71" s="187">
        <v>1</v>
      </c>
      <c r="N71" s="269"/>
      <c r="O71" s="269"/>
      <c r="P71" s="187">
        <v>2</v>
      </c>
      <c r="Q71" s="187">
        <v>2</v>
      </c>
      <c r="R71" s="187">
        <v>2</v>
      </c>
      <c r="S71" s="187">
        <v>2</v>
      </c>
      <c r="T71" s="187">
        <v>1</v>
      </c>
      <c r="U71" s="269"/>
      <c r="V71" s="269"/>
      <c r="W71" s="269"/>
      <c r="X71" s="187">
        <v>2</v>
      </c>
      <c r="Y71" s="187">
        <v>2</v>
      </c>
      <c r="Z71" s="187">
        <v>2</v>
      </c>
      <c r="AA71" s="187"/>
      <c r="AB71" s="269"/>
      <c r="AC71" s="269"/>
      <c r="AD71" s="187"/>
      <c r="AE71" s="188"/>
      <c r="AF71" s="187"/>
      <c r="AG71" s="260"/>
    </row>
    <row r="72" spans="1:33" ht="18.75">
      <c r="A72" s="262"/>
      <c r="B72" s="169" t="s">
        <v>182</v>
      </c>
      <c r="C72" s="187"/>
      <c r="D72" s="187">
        <v>2</v>
      </c>
      <c r="E72" s="187">
        <v>2</v>
      </c>
      <c r="F72" s="187">
        <v>1</v>
      </c>
      <c r="G72" s="269"/>
      <c r="H72" s="269"/>
      <c r="I72" s="187">
        <v>2</v>
      </c>
      <c r="J72" s="187">
        <v>2</v>
      </c>
      <c r="K72" s="187">
        <v>2</v>
      </c>
      <c r="L72" s="187">
        <v>2</v>
      </c>
      <c r="M72" s="187">
        <v>1</v>
      </c>
      <c r="N72" s="269"/>
      <c r="O72" s="269"/>
      <c r="P72" s="187">
        <v>2</v>
      </c>
      <c r="Q72" s="187">
        <v>2</v>
      </c>
      <c r="R72" s="187">
        <v>2</v>
      </c>
      <c r="S72" s="187">
        <v>2</v>
      </c>
      <c r="T72" s="187">
        <v>1</v>
      </c>
      <c r="U72" s="269"/>
      <c r="V72" s="269"/>
      <c r="W72" s="269"/>
      <c r="X72" s="187"/>
      <c r="Y72" s="187"/>
      <c r="Z72" s="187"/>
      <c r="AA72" s="187"/>
      <c r="AB72" s="269"/>
      <c r="AC72" s="269"/>
      <c r="AD72" s="187"/>
      <c r="AE72" s="188"/>
      <c r="AF72" s="187"/>
      <c r="AG72" s="260"/>
    </row>
    <row r="73" spans="1:33" ht="18.75">
      <c r="A73" s="262"/>
      <c r="B73" s="169" t="s">
        <v>183</v>
      </c>
      <c r="C73" s="187"/>
      <c r="D73" s="187"/>
      <c r="E73" s="187"/>
      <c r="F73" s="187"/>
      <c r="G73" s="269"/>
      <c r="H73" s="269"/>
      <c r="I73" s="187"/>
      <c r="J73" s="187"/>
      <c r="K73" s="187"/>
      <c r="L73" s="187"/>
      <c r="M73" s="187"/>
      <c r="N73" s="269"/>
      <c r="O73" s="269"/>
      <c r="P73" s="187"/>
      <c r="Q73" s="187"/>
      <c r="R73" s="187"/>
      <c r="S73" s="187"/>
      <c r="T73" s="187"/>
      <c r="U73" s="269"/>
      <c r="V73" s="269"/>
      <c r="W73" s="269"/>
      <c r="X73" s="187"/>
      <c r="Y73" s="187"/>
      <c r="Z73" s="187"/>
      <c r="AA73" s="187"/>
      <c r="AB73" s="269"/>
      <c r="AC73" s="269"/>
      <c r="AD73" s="187"/>
      <c r="AE73" s="188"/>
      <c r="AF73" s="187"/>
      <c r="AG73" s="260"/>
    </row>
    <row r="74" spans="1:33" ht="18.75">
      <c r="A74" s="262" t="s">
        <v>27</v>
      </c>
      <c r="B74" s="169" t="s">
        <v>181</v>
      </c>
      <c r="C74" s="187"/>
      <c r="D74" s="187"/>
      <c r="E74" s="187"/>
      <c r="F74" s="187"/>
      <c r="G74" s="269"/>
      <c r="H74" s="269"/>
      <c r="I74" s="187"/>
      <c r="J74" s="187"/>
      <c r="K74" s="187"/>
      <c r="L74" s="187"/>
      <c r="M74" s="187"/>
      <c r="N74" s="269"/>
      <c r="O74" s="269"/>
      <c r="P74" s="187"/>
      <c r="Q74" s="187"/>
      <c r="R74" s="187"/>
      <c r="S74" s="187"/>
      <c r="T74" s="187"/>
      <c r="U74" s="269"/>
      <c r="V74" s="269"/>
      <c r="W74" s="269"/>
      <c r="X74" s="187"/>
      <c r="Y74" s="187"/>
      <c r="Z74" s="187"/>
      <c r="AA74" s="187"/>
      <c r="AB74" s="269"/>
      <c r="AC74" s="269"/>
      <c r="AD74" s="187"/>
      <c r="AE74" s="188"/>
      <c r="AF74" s="187"/>
      <c r="AG74" s="260"/>
    </row>
    <row r="75" spans="1:33" ht="18.75">
      <c r="A75" s="262"/>
      <c r="B75" s="169" t="s">
        <v>182</v>
      </c>
      <c r="C75" s="187"/>
      <c r="D75" s="187"/>
      <c r="E75" s="187"/>
      <c r="F75" s="187"/>
      <c r="G75" s="269"/>
      <c r="H75" s="269"/>
      <c r="I75" s="187"/>
      <c r="J75" s="187"/>
      <c r="K75" s="187"/>
      <c r="L75" s="187"/>
      <c r="M75" s="187"/>
      <c r="N75" s="269"/>
      <c r="O75" s="269"/>
      <c r="P75" s="187"/>
      <c r="Q75" s="187"/>
      <c r="R75" s="187"/>
      <c r="S75" s="187"/>
      <c r="T75" s="187"/>
      <c r="U75" s="269"/>
      <c r="V75" s="269"/>
      <c r="W75" s="269"/>
      <c r="X75" s="187"/>
      <c r="Y75" s="187"/>
      <c r="Z75" s="187"/>
      <c r="AA75" s="187"/>
      <c r="AB75" s="269"/>
      <c r="AC75" s="269"/>
      <c r="AD75" s="187"/>
      <c r="AE75" s="188"/>
      <c r="AF75" s="187"/>
      <c r="AG75" s="260"/>
    </row>
    <row r="76" spans="1:33" ht="18.75">
      <c r="A76" s="262"/>
      <c r="B76" s="169" t="s">
        <v>183</v>
      </c>
      <c r="C76" s="187"/>
      <c r="D76" s="187"/>
      <c r="E76" s="187"/>
      <c r="F76" s="187"/>
      <c r="G76" s="269"/>
      <c r="H76" s="269"/>
      <c r="I76" s="187"/>
      <c r="J76" s="187"/>
      <c r="K76" s="187"/>
      <c r="L76" s="187"/>
      <c r="M76" s="187"/>
      <c r="N76" s="269"/>
      <c r="O76" s="269"/>
      <c r="P76" s="187"/>
      <c r="Q76" s="187"/>
      <c r="R76" s="187"/>
      <c r="S76" s="187"/>
      <c r="T76" s="187"/>
      <c r="U76" s="269"/>
      <c r="V76" s="269"/>
      <c r="W76" s="269"/>
      <c r="X76" s="187">
        <v>2</v>
      </c>
      <c r="Y76" s="187">
        <v>2</v>
      </c>
      <c r="Z76" s="187">
        <v>2</v>
      </c>
      <c r="AA76" s="187"/>
      <c r="AB76" s="269"/>
      <c r="AC76" s="269"/>
      <c r="AD76" s="187"/>
      <c r="AE76" s="188"/>
      <c r="AF76" s="187"/>
      <c r="AG76" s="260"/>
    </row>
    <row r="77" spans="1:33" ht="18.75">
      <c r="A77" s="262" t="s">
        <v>22</v>
      </c>
      <c r="B77" s="169" t="s">
        <v>181</v>
      </c>
      <c r="C77" s="187"/>
      <c r="D77" s="187"/>
      <c r="E77" s="187"/>
      <c r="F77" s="187"/>
      <c r="G77" s="269"/>
      <c r="H77" s="269"/>
      <c r="I77" s="187"/>
      <c r="J77" s="187"/>
      <c r="K77" s="187"/>
      <c r="L77" s="187"/>
      <c r="M77" s="187"/>
      <c r="N77" s="269"/>
      <c r="O77" s="269"/>
      <c r="P77" s="187"/>
      <c r="Q77" s="187"/>
      <c r="R77" s="187"/>
      <c r="S77" s="187"/>
      <c r="T77" s="187"/>
      <c r="U77" s="269"/>
      <c r="V77" s="269"/>
      <c r="W77" s="269"/>
      <c r="X77" s="187"/>
      <c r="Y77" s="187"/>
      <c r="Z77" s="187"/>
      <c r="AA77" s="187"/>
      <c r="AB77" s="269"/>
      <c r="AC77" s="269"/>
      <c r="AD77" s="187"/>
      <c r="AE77" s="188"/>
      <c r="AF77" s="187"/>
      <c r="AG77" s="260"/>
    </row>
    <row r="78" spans="1:33" ht="18.75">
      <c r="A78" s="262"/>
      <c r="B78" s="169" t="s">
        <v>182</v>
      </c>
      <c r="C78" s="187"/>
      <c r="D78" s="187"/>
      <c r="E78" s="187"/>
      <c r="F78" s="187"/>
      <c r="G78" s="269"/>
      <c r="H78" s="269"/>
      <c r="I78" s="187"/>
      <c r="J78" s="187"/>
      <c r="K78" s="187"/>
      <c r="L78" s="187"/>
      <c r="M78" s="187"/>
      <c r="N78" s="269"/>
      <c r="O78" s="269"/>
      <c r="P78" s="187"/>
      <c r="Q78" s="187"/>
      <c r="R78" s="187"/>
      <c r="S78" s="187"/>
      <c r="T78" s="187"/>
      <c r="U78" s="269"/>
      <c r="V78" s="269"/>
      <c r="W78" s="269"/>
      <c r="X78" s="187"/>
      <c r="Y78" s="187"/>
      <c r="Z78" s="187"/>
      <c r="AA78" s="187"/>
      <c r="AB78" s="269"/>
      <c r="AC78" s="269"/>
      <c r="AD78" s="187"/>
      <c r="AE78" s="188"/>
      <c r="AF78" s="187"/>
      <c r="AG78" s="260"/>
    </row>
    <row r="79" spans="1:33" ht="18.75">
      <c r="A79" s="262"/>
      <c r="B79" s="169" t="s">
        <v>183</v>
      </c>
      <c r="C79" s="187"/>
      <c r="D79" s="187"/>
      <c r="E79" s="187"/>
      <c r="F79" s="187"/>
      <c r="G79" s="269"/>
      <c r="H79" s="269"/>
      <c r="I79" s="187"/>
      <c r="J79" s="187"/>
      <c r="K79" s="187"/>
      <c r="L79" s="187"/>
      <c r="M79" s="187"/>
      <c r="N79" s="269"/>
      <c r="O79" s="269"/>
      <c r="P79" s="187"/>
      <c r="Q79" s="187"/>
      <c r="R79" s="187"/>
      <c r="S79" s="187">
        <v>2</v>
      </c>
      <c r="T79" s="187">
        <v>1</v>
      </c>
      <c r="U79" s="269"/>
      <c r="V79" s="269"/>
      <c r="W79" s="269"/>
      <c r="X79" s="187"/>
      <c r="Y79" s="187"/>
      <c r="Z79" s="187"/>
      <c r="AA79" s="187"/>
      <c r="AB79" s="269"/>
      <c r="AC79" s="269"/>
      <c r="AD79" s="187"/>
      <c r="AE79" s="188"/>
      <c r="AF79" s="187"/>
      <c r="AG79" s="260"/>
    </row>
    <row r="80" spans="1:33" ht="18.75">
      <c r="A80" s="262" t="s">
        <v>184</v>
      </c>
      <c r="B80" s="262"/>
      <c r="C80" s="187"/>
      <c r="D80" s="187"/>
      <c r="E80" s="187"/>
      <c r="F80" s="187"/>
      <c r="G80" s="269"/>
      <c r="H80" s="269"/>
      <c r="I80" s="187"/>
      <c r="J80" s="187"/>
      <c r="K80" s="187"/>
      <c r="L80" s="187"/>
      <c r="M80" s="187"/>
      <c r="N80" s="269"/>
      <c r="O80" s="269"/>
      <c r="P80" s="187"/>
      <c r="Q80" s="187"/>
      <c r="R80" s="187"/>
      <c r="S80" s="187"/>
      <c r="T80" s="187"/>
      <c r="U80" s="269"/>
      <c r="V80" s="269"/>
      <c r="W80" s="269"/>
      <c r="X80" s="187"/>
      <c r="Y80" s="187"/>
      <c r="Z80" s="187"/>
      <c r="AA80" s="187"/>
      <c r="AB80" s="269"/>
      <c r="AC80" s="269"/>
      <c r="AD80" s="187"/>
      <c r="AE80" s="188"/>
      <c r="AF80" s="187"/>
      <c r="AG80" s="260"/>
    </row>
    <row r="81" spans="1:39" ht="18.75">
      <c r="A81" s="262" t="s">
        <v>185</v>
      </c>
      <c r="B81" s="262"/>
      <c r="C81" s="187"/>
      <c r="D81" s="187"/>
      <c r="E81" s="187"/>
      <c r="F81" s="187"/>
      <c r="G81" s="269"/>
      <c r="H81" s="269"/>
      <c r="I81" s="187"/>
      <c r="J81" s="187"/>
      <c r="K81" s="187"/>
      <c r="L81" s="187"/>
      <c r="M81" s="187"/>
      <c r="N81" s="269"/>
      <c r="O81" s="269"/>
      <c r="P81" s="187"/>
      <c r="Q81" s="187"/>
      <c r="R81" s="187"/>
      <c r="S81" s="187"/>
      <c r="T81" s="187"/>
      <c r="U81" s="269"/>
      <c r="V81" s="269"/>
      <c r="W81" s="269"/>
      <c r="X81" s="187"/>
      <c r="Y81" s="187"/>
      <c r="Z81" s="187"/>
      <c r="AA81" s="187"/>
      <c r="AB81" s="269"/>
      <c r="AC81" s="269"/>
      <c r="AD81" s="187"/>
      <c r="AE81" s="188"/>
      <c r="AF81" s="187"/>
      <c r="AG81" s="260"/>
    </row>
    <row r="82" spans="1:39" ht="18.75">
      <c r="A82" s="262" t="s">
        <v>7</v>
      </c>
      <c r="B82" s="169" t="s">
        <v>186</v>
      </c>
      <c r="C82" s="187"/>
      <c r="D82" s="187"/>
      <c r="E82" s="187"/>
      <c r="F82" s="187"/>
      <c r="G82" s="269"/>
      <c r="H82" s="269"/>
      <c r="I82" s="187"/>
      <c r="J82" s="187"/>
      <c r="K82" s="187"/>
      <c r="L82" s="187"/>
      <c r="M82" s="187"/>
      <c r="N82" s="269"/>
      <c r="O82" s="269"/>
      <c r="P82" s="187"/>
      <c r="Q82" s="187"/>
      <c r="R82" s="187"/>
      <c r="S82" s="187"/>
      <c r="T82" s="187"/>
      <c r="U82" s="269"/>
      <c r="V82" s="269"/>
      <c r="W82" s="269"/>
      <c r="X82" s="187"/>
      <c r="Y82" s="187"/>
      <c r="Z82" s="187"/>
      <c r="AA82" s="187"/>
      <c r="AB82" s="269"/>
      <c r="AC82" s="269"/>
      <c r="AD82" s="187">
        <v>2</v>
      </c>
      <c r="AE82" s="188">
        <v>2</v>
      </c>
      <c r="AF82" s="187">
        <v>2</v>
      </c>
      <c r="AG82" s="260"/>
    </row>
    <row r="83" spans="1:39" ht="18.75">
      <c r="A83" s="262"/>
      <c r="B83" s="169" t="s">
        <v>187</v>
      </c>
      <c r="C83" s="187"/>
      <c r="D83" s="187"/>
      <c r="E83" s="187"/>
      <c r="F83" s="187"/>
      <c r="G83" s="269"/>
      <c r="H83" s="269"/>
      <c r="I83" s="187"/>
      <c r="J83" s="187"/>
      <c r="K83" s="187"/>
      <c r="L83" s="187"/>
      <c r="M83" s="187"/>
      <c r="N83" s="269"/>
      <c r="O83" s="269"/>
      <c r="P83" s="187"/>
      <c r="Q83" s="187"/>
      <c r="R83" s="187"/>
      <c r="S83" s="187"/>
      <c r="T83" s="187"/>
      <c r="U83" s="269"/>
      <c r="V83" s="269"/>
      <c r="W83" s="269"/>
      <c r="X83" s="187"/>
      <c r="Y83" s="187"/>
      <c r="Z83" s="187"/>
      <c r="AA83" s="187"/>
      <c r="AB83" s="269"/>
      <c r="AC83" s="269"/>
      <c r="AD83" s="187">
        <v>2</v>
      </c>
      <c r="AE83" s="188">
        <v>2</v>
      </c>
      <c r="AF83" s="187">
        <v>2</v>
      </c>
      <c r="AG83" s="260"/>
    </row>
    <row r="84" spans="1:39" ht="18.75">
      <c r="A84" s="262" t="s">
        <v>27</v>
      </c>
      <c r="B84" s="169" t="s">
        <v>186</v>
      </c>
      <c r="C84" s="187"/>
      <c r="D84" s="187"/>
      <c r="E84" s="187"/>
      <c r="F84" s="187"/>
      <c r="G84" s="269"/>
      <c r="H84" s="269"/>
      <c r="I84" s="187"/>
      <c r="J84" s="187"/>
      <c r="K84" s="187"/>
      <c r="L84" s="187"/>
      <c r="M84" s="187"/>
      <c r="N84" s="269"/>
      <c r="O84" s="269"/>
      <c r="P84" s="187"/>
      <c r="Q84" s="187"/>
      <c r="R84" s="187"/>
      <c r="S84" s="187"/>
      <c r="T84" s="187"/>
      <c r="U84" s="269"/>
      <c r="V84" s="269"/>
      <c r="W84" s="269"/>
      <c r="X84" s="187"/>
      <c r="Y84" s="187"/>
      <c r="Z84" s="187"/>
      <c r="AA84" s="187"/>
      <c r="AB84" s="269"/>
      <c r="AC84" s="269"/>
      <c r="AD84" s="187"/>
      <c r="AE84" s="188"/>
      <c r="AF84" s="187"/>
      <c r="AG84" s="260"/>
    </row>
    <row r="85" spans="1:39" ht="18.75">
      <c r="A85" s="262"/>
      <c r="B85" s="169" t="s">
        <v>187</v>
      </c>
      <c r="C85" s="187"/>
      <c r="D85" s="187"/>
      <c r="E85" s="187"/>
      <c r="F85" s="187"/>
      <c r="G85" s="269"/>
      <c r="H85" s="269"/>
      <c r="I85" s="187"/>
      <c r="J85" s="187"/>
      <c r="K85" s="187"/>
      <c r="L85" s="187"/>
      <c r="M85" s="187"/>
      <c r="N85" s="269"/>
      <c r="O85" s="269"/>
      <c r="P85" s="187"/>
      <c r="Q85" s="187"/>
      <c r="R85" s="187"/>
      <c r="S85" s="187"/>
      <c r="T85" s="187"/>
      <c r="U85" s="269"/>
      <c r="V85" s="269"/>
      <c r="W85" s="269"/>
      <c r="X85" s="187"/>
      <c r="Y85" s="187"/>
      <c r="Z85" s="187"/>
      <c r="AA85" s="187"/>
      <c r="AB85" s="269"/>
      <c r="AC85" s="269"/>
      <c r="AD85" s="187"/>
      <c r="AE85" s="188"/>
      <c r="AF85" s="187"/>
      <c r="AG85" s="260"/>
    </row>
    <row r="86" spans="1:39" ht="18.75">
      <c r="A86" s="262" t="s">
        <v>22</v>
      </c>
      <c r="B86" s="169" t="s">
        <v>186</v>
      </c>
      <c r="C86" s="187"/>
      <c r="D86" s="187"/>
      <c r="E86" s="187"/>
      <c r="F86" s="187"/>
      <c r="G86" s="269"/>
      <c r="H86" s="269"/>
      <c r="I86" s="187"/>
      <c r="J86" s="187"/>
      <c r="K86" s="187"/>
      <c r="L86" s="187"/>
      <c r="M86" s="187"/>
      <c r="N86" s="269"/>
      <c r="O86" s="269"/>
      <c r="P86" s="187"/>
      <c r="Q86" s="187"/>
      <c r="R86" s="187"/>
      <c r="S86" s="187"/>
      <c r="T86" s="187"/>
      <c r="U86" s="269"/>
      <c r="V86" s="269"/>
      <c r="W86" s="269"/>
      <c r="X86" s="187"/>
      <c r="Y86" s="187"/>
      <c r="Z86" s="187"/>
      <c r="AA86" s="187"/>
      <c r="AB86" s="269"/>
      <c r="AC86" s="269"/>
      <c r="AD86" s="187"/>
      <c r="AE86" s="188"/>
      <c r="AF86" s="187"/>
      <c r="AG86" s="260"/>
    </row>
    <row r="87" spans="1:39" ht="18.75">
      <c r="A87" s="262"/>
      <c r="B87" s="169" t="s">
        <v>187</v>
      </c>
      <c r="C87" s="187"/>
      <c r="D87" s="187"/>
      <c r="E87" s="187"/>
      <c r="F87" s="187"/>
      <c r="G87" s="269"/>
      <c r="H87" s="269"/>
      <c r="I87" s="187"/>
      <c r="J87" s="187"/>
      <c r="K87" s="187"/>
      <c r="L87" s="187"/>
      <c r="M87" s="187"/>
      <c r="N87" s="269"/>
      <c r="O87" s="269"/>
      <c r="P87" s="187"/>
      <c r="Q87" s="187"/>
      <c r="R87" s="187"/>
      <c r="S87" s="187"/>
      <c r="T87" s="187"/>
      <c r="U87" s="269"/>
      <c r="V87" s="269"/>
      <c r="W87" s="269"/>
      <c r="X87" s="187"/>
      <c r="Y87" s="187"/>
      <c r="Z87" s="187"/>
      <c r="AA87" s="187"/>
      <c r="AB87" s="269"/>
      <c r="AC87" s="269"/>
      <c r="AD87" s="187"/>
      <c r="AE87" s="188"/>
      <c r="AF87" s="187"/>
      <c r="AG87" s="260"/>
    </row>
    <row r="88" spans="1:39" ht="18.75">
      <c r="A88" s="262" t="s">
        <v>188</v>
      </c>
      <c r="B88" s="262"/>
      <c r="C88" s="187"/>
      <c r="D88" s="187"/>
      <c r="E88" s="187"/>
      <c r="F88" s="187"/>
      <c r="G88" s="269"/>
      <c r="H88" s="269"/>
      <c r="I88" s="187"/>
      <c r="J88" s="187"/>
      <c r="K88" s="187"/>
      <c r="L88" s="187"/>
      <c r="M88" s="187"/>
      <c r="N88" s="269"/>
      <c r="O88" s="269"/>
      <c r="P88" s="187"/>
      <c r="Q88" s="187"/>
      <c r="R88" s="187"/>
      <c r="S88" s="187"/>
      <c r="T88" s="187"/>
      <c r="U88" s="269"/>
      <c r="V88" s="269"/>
      <c r="W88" s="269"/>
      <c r="X88" s="187"/>
      <c r="Y88" s="187"/>
      <c r="Z88" s="187"/>
      <c r="AA88" s="187"/>
      <c r="AB88" s="269"/>
      <c r="AC88" s="269"/>
      <c r="AD88" s="187"/>
      <c r="AE88" s="188"/>
      <c r="AF88" s="187"/>
      <c r="AG88" s="260"/>
    </row>
    <row r="89" spans="1:39" ht="18.75">
      <c r="A89" s="262" t="s">
        <v>189</v>
      </c>
      <c r="B89" s="262"/>
      <c r="C89" s="187"/>
      <c r="D89" s="187"/>
      <c r="E89" s="187"/>
      <c r="F89" s="187"/>
      <c r="G89" s="269"/>
      <c r="H89" s="269"/>
      <c r="I89" s="187"/>
      <c r="J89" s="187"/>
      <c r="K89" s="187"/>
      <c r="L89" s="187"/>
      <c r="M89" s="187"/>
      <c r="N89" s="269"/>
      <c r="O89" s="269"/>
      <c r="P89" s="187"/>
      <c r="Q89" s="187"/>
      <c r="R89" s="187"/>
      <c r="S89" s="187"/>
      <c r="T89" s="187"/>
      <c r="U89" s="269"/>
      <c r="V89" s="269"/>
      <c r="W89" s="269"/>
      <c r="X89" s="187"/>
      <c r="Y89" s="187"/>
      <c r="Z89" s="187"/>
      <c r="AA89" s="187"/>
      <c r="AB89" s="269"/>
      <c r="AC89" s="269"/>
      <c r="AD89" s="187"/>
      <c r="AE89" s="188"/>
      <c r="AF89" s="187"/>
      <c r="AG89" s="260"/>
    </row>
    <row r="91" spans="1:39" ht="23.25">
      <c r="A91" s="259" t="s">
        <v>190</v>
      </c>
      <c r="B91" s="259"/>
      <c r="C91" s="259"/>
      <c r="D91" s="259"/>
      <c r="E91" s="259"/>
      <c r="F91" s="259"/>
      <c r="G91" s="259"/>
      <c r="H91" s="259"/>
      <c r="I91" s="259"/>
      <c r="J91" s="259"/>
      <c r="K91" s="259"/>
      <c r="L91" s="259"/>
      <c r="M91" s="259"/>
      <c r="N91" s="259"/>
      <c r="O91" s="259"/>
      <c r="P91" s="259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</row>
    <row r="92" spans="1:39" ht="18.75">
      <c r="A92" s="264"/>
      <c r="B92" s="264"/>
      <c r="C92" s="261" t="s">
        <v>191</v>
      </c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  <c r="R92" s="261"/>
      <c r="S92" s="261"/>
      <c r="T92" s="261"/>
      <c r="U92" s="261"/>
      <c r="V92" s="261"/>
      <c r="W92" s="261"/>
      <c r="X92" s="261"/>
      <c r="Y92" s="261"/>
      <c r="Z92" s="261"/>
      <c r="AA92" s="261"/>
      <c r="AB92" s="261"/>
      <c r="AC92" s="261"/>
      <c r="AD92" s="261"/>
      <c r="AE92" s="261"/>
      <c r="AF92" s="261"/>
      <c r="AG92" s="261"/>
      <c r="AH92" s="261"/>
    </row>
    <row r="93" spans="1:39" ht="23.25">
      <c r="A93" s="264"/>
      <c r="B93" s="264"/>
      <c r="C93" s="166">
        <v>1</v>
      </c>
      <c r="D93" s="166">
        <v>2</v>
      </c>
      <c r="E93" s="166">
        <v>3</v>
      </c>
      <c r="F93" s="166">
        <v>4</v>
      </c>
      <c r="G93" s="166">
        <v>5</v>
      </c>
      <c r="H93" s="166">
        <v>6</v>
      </c>
      <c r="I93" s="166">
        <v>7</v>
      </c>
      <c r="J93" s="166">
        <v>8</v>
      </c>
      <c r="K93" s="166">
        <v>9</v>
      </c>
      <c r="L93" s="166">
        <v>10</v>
      </c>
      <c r="M93" s="166">
        <v>11</v>
      </c>
      <c r="N93" s="166">
        <v>12</v>
      </c>
      <c r="O93" s="166">
        <v>13</v>
      </c>
      <c r="P93" s="166">
        <v>14</v>
      </c>
      <c r="Q93" s="166">
        <v>15</v>
      </c>
      <c r="R93" s="166">
        <v>16</v>
      </c>
      <c r="S93" s="166">
        <v>17</v>
      </c>
      <c r="T93" s="166">
        <v>18</v>
      </c>
      <c r="U93" s="166">
        <v>19</v>
      </c>
      <c r="V93" s="166">
        <v>20</v>
      </c>
      <c r="W93" s="166">
        <v>21</v>
      </c>
      <c r="X93" s="166">
        <v>22</v>
      </c>
      <c r="Y93" s="166">
        <v>23</v>
      </c>
      <c r="Z93" s="166">
        <v>24</v>
      </c>
      <c r="AA93" s="166">
        <v>25</v>
      </c>
      <c r="AB93" s="166">
        <v>26</v>
      </c>
      <c r="AC93" s="166">
        <v>27</v>
      </c>
      <c r="AD93" s="166">
        <v>28</v>
      </c>
      <c r="AE93" s="167">
        <v>29</v>
      </c>
      <c r="AF93" s="166">
        <v>30</v>
      </c>
      <c r="AG93" s="166">
        <v>31</v>
      </c>
      <c r="AH93" s="260"/>
      <c r="AJ93" s="265" t="s">
        <v>192</v>
      </c>
      <c r="AK93" s="265"/>
      <c r="AL93" s="265"/>
      <c r="AM93" s="265"/>
    </row>
    <row r="94" spans="1:39" ht="18.75" customHeight="1">
      <c r="A94" s="264"/>
      <c r="B94" s="264"/>
      <c r="C94" s="166" t="s">
        <v>175</v>
      </c>
      <c r="D94" s="166" t="s">
        <v>176</v>
      </c>
      <c r="E94" s="166" t="s">
        <v>177</v>
      </c>
      <c r="F94" s="166" t="s">
        <v>178</v>
      </c>
      <c r="G94" s="166" t="s">
        <v>179</v>
      </c>
      <c r="H94" s="166" t="s">
        <v>174</v>
      </c>
      <c r="I94" s="166" t="s">
        <v>174</v>
      </c>
      <c r="J94" s="166" t="s">
        <v>175</v>
      </c>
      <c r="K94" s="166" t="s">
        <v>176</v>
      </c>
      <c r="L94" s="166" t="s">
        <v>177</v>
      </c>
      <c r="M94" s="166" t="s">
        <v>178</v>
      </c>
      <c r="N94" s="166" t="s">
        <v>179</v>
      </c>
      <c r="O94" s="166" t="s">
        <v>174</v>
      </c>
      <c r="P94" s="166" t="s">
        <v>174</v>
      </c>
      <c r="Q94" s="166" t="s">
        <v>175</v>
      </c>
      <c r="R94" s="166" t="s">
        <v>176</v>
      </c>
      <c r="S94" s="166" t="s">
        <v>177</v>
      </c>
      <c r="T94" s="166" t="s">
        <v>178</v>
      </c>
      <c r="U94" s="166" t="s">
        <v>179</v>
      </c>
      <c r="V94" s="166" t="s">
        <v>174</v>
      </c>
      <c r="W94" s="166" t="s">
        <v>174</v>
      </c>
      <c r="X94" s="166" t="s">
        <v>175</v>
      </c>
      <c r="Y94" s="166" t="s">
        <v>176</v>
      </c>
      <c r="Z94" s="166" t="s">
        <v>177</v>
      </c>
      <c r="AA94" s="166" t="s">
        <v>178</v>
      </c>
      <c r="AB94" s="166" t="s">
        <v>179</v>
      </c>
      <c r="AC94" s="166" t="s">
        <v>174</v>
      </c>
      <c r="AD94" s="167" t="s">
        <v>174</v>
      </c>
      <c r="AE94" s="166" t="s">
        <v>175</v>
      </c>
      <c r="AF94" s="166" t="s">
        <v>176</v>
      </c>
      <c r="AG94" s="170" t="s">
        <v>177</v>
      </c>
      <c r="AH94" s="260"/>
      <c r="AJ94" s="266" t="s">
        <v>0</v>
      </c>
      <c r="AK94" s="267" t="s">
        <v>242</v>
      </c>
      <c r="AL94" s="268" t="s">
        <v>194</v>
      </c>
      <c r="AM94" s="268" t="s">
        <v>195</v>
      </c>
    </row>
    <row r="95" spans="1:39" ht="18.75">
      <c r="A95" s="262" t="s">
        <v>180</v>
      </c>
      <c r="B95" s="262"/>
      <c r="C95" s="189"/>
      <c r="D95" s="187"/>
      <c r="E95" s="190"/>
      <c r="F95" s="191"/>
      <c r="G95" s="187"/>
      <c r="H95" s="187"/>
      <c r="I95" s="187"/>
      <c r="J95" s="270"/>
      <c r="K95" s="187"/>
      <c r="L95" s="190"/>
      <c r="M95" s="191"/>
      <c r="N95" s="187"/>
      <c r="O95" s="187"/>
      <c r="P95" s="187"/>
      <c r="Q95" s="187"/>
      <c r="R95" s="187"/>
      <c r="S95" s="190"/>
      <c r="T95" s="191"/>
      <c r="U95" s="187"/>
      <c r="V95" s="187"/>
      <c r="W95" s="187"/>
      <c r="X95" s="187"/>
      <c r="Y95" s="187"/>
      <c r="Z95" s="190"/>
      <c r="AA95" s="191"/>
      <c r="AB95" s="187"/>
      <c r="AC95" s="187"/>
      <c r="AD95" s="188"/>
      <c r="AE95" s="188"/>
      <c r="AF95" s="188"/>
      <c r="AG95" s="273"/>
      <c r="AH95" s="260"/>
      <c r="AJ95" s="266"/>
      <c r="AK95" s="267"/>
      <c r="AL95" s="268"/>
      <c r="AM95" s="268"/>
    </row>
    <row r="96" spans="1:39" ht="18.75">
      <c r="A96" s="262" t="s">
        <v>7</v>
      </c>
      <c r="B96" s="169" t="s">
        <v>181</v>
      </c>
      <c r="C96" s="192"/>
      <c r="D96" s="187"/>
      <c r="E96" s="193"/>
      <c r="F96" s="194"/>
      <c r="G96" s="187"/>
      <c r="H96" s="187"/>
      <c r="I96" s="187"/>
      <c r="J96" s="271"/>
      <c r="K96" s="187"/>
      <c r="L96" s="193"/>
      <c r="M96" s="194"/>
      <c r="N96" s="187"/>
      <c r="O96" s="187"/>
      <c r="P96" s="187"/>
      <c r="Q96" s="187"/>
      <c r="R96" s="187"/>
      <c r="S96" s="193"/>
      <c r="T96" s="194"/>
      <c r="U96" s="187"/>
      <c r="V96" s="187"/>
      <c r="W96" s="187"/>
      <c r="X96" s="187"/>
      <c r="Y96" s="187"/>
      <c r="Z96" s="193"/>
      <c r="AA96" s="194"/>
      <c r="AB96" s="187"/>
      <c r="AC96" s="187"/>
      <c r="AD96" s="188"/>
      <c r="AE96" s="188"/>
      <c r="AF96" s="188"/>
      <c r="AG96" s="274"/>
      <c r="AH96" s="260"/>
      <c r="AJ96" s="169" t="s">
        <v>7</v>
      </c>
      <c r="AK96" s="198">
        <v>52</v>
      </c>
      <c r="AL96" s="198">
        <v>4</v>
      </c>
      <c r="AM96" s="198">
        <f>AL96*AK96</f>
        <v>208</v>
      </c>
    </row>
    <row r="97" spans="1:39" ht="18.75">
      <c r="A97" s="262"/>
      <c r="B97" s="169" t="s">
        <v>182</v>
      </c>
      <c r="C97" s="192"/>
      <c r="D97" s="187"/>
      <c r="E97" s="193"/>
      <c r="F97" s="194"/>
      <c r="G97" s="187"/>
      <c r="H97" s="187"/>
      <c r="I97" s="187"/>
      <c r="J97" s="271"/>
      <c r="K97" s="187"/>
      <c r="L97" s="193"/>
      <c r="M97" s="194"/>
      <c r="N97" s="187"/>
      <c r="O97" s="187"/>
      <c r="P97" s="187"/>
      <c r="Q97" s="187"/>
      <c r="R97" s="187"/>
      <c r="S97" s="193"/>
      <c r="T97" s="194"/>
      <c r="U97" s="187"/>
      <c r="V97" s="187"/>
      <c r="W97" s="187"/>
      <c r="X97" s="187"/>
      <c r="Y97" s="187"/>
      <c r="Z97" s="193"/>
      <c r="AA97" s="194"/>
      <c r="AB97" s="187"/>
      <c r="AC97" s="187"/>
      <c r="AD97" s="188"/>
      <c r="AE97" s="188"/>
      <c r="AF97" s="188"/>
      <c r="AG97" s="274"/>
      <c r="AH97" s="260"/>
      <c r="AJ97" s="169" t="s">
        <v>27</v>
      </c>
      <c r="AK97" s="198">
        <v>6</v>
      </c>
      <c r="AL97" s="198">
        <v>4</v>
      </c>
      <c r="AM97" s="198">
        <f t="shared" ref="AM97:AM98" si="7">AL97*AK97</f>
        <v>24</v>
      </c>
    </row>
    <row r="98" spans="1:39" ht="18.75">
      <c r="A98" s="262"/>
      <c r="B98" s="169" t="s">
        <v>183</v>
      </c>
      <c r="C98" s="192"/>
      <c r="D98" s="187"/>
      <c r="E98" s="193"/>
      <c r="F98" s="194"/>
      <c r="G98" s="187"/>
      <c r="H98" s="187"/>
      <c r="I98" s="187"/>
      <c r="J98" s="271"/>
      <c r="K98" s="187"/>
      <c r="L98" s="193"/>
      <c r="M98" s="194"/>
      <c r="N98" s="187"/>
      <c r="O98" s="187"/>
      <c r="P98" s="187"/>
      <c r="Q98" s="187"/>
      <c r="R98" s="187"/>
      <c r="S98" s="193"/>
      <c r="T98" s="194"/>
      <c r="U98" s="187"/>
      <c r="V98" s="187"/>
      <c r="W98" s="187"/>
      <c r="X98" s="187"/>
      <c r="Y98" s="187"/>
      <c r="Z98" s="193"/>
      <c r="AA98" s="194"/>
      <c r="AB98" s="187"/>
      <c r="AC98" s="187"/>
      <c r="AD98" s="188"/>
      <c r="AE98" s="188"/>
      <c r="AF98" s="188"/>
      <c r="AG98" s="274"/>
      <c r="AH98" s="260"/>
      <c r="AJ98" s="169" t="s">
        <v>22</v>
      </c>
      <c r="AK98" s="198">
        <v>3</v>
      </c>
      <c r="AL98" s="198">
        <v>4</v>
      </c>
      <c r="AM98" s="198">
        <f t="shared" si="7"/>
        <v>12</v>
      </c>
    </row>
    <row r="99" spans="1:39" ht="18.75">
      <c r="A99" s="262" t="s">
        <v>27</v>
      </c>
      <c r="B99" s="169" t="s">
        <v>181</v>
      </c>
      <c r="C99" s="192"/>
      <c r="D99" s="187"/>
      <c r="E99" s="193"/>
      <c r="F99" s="194"/>
      <c r="G99" s="187"/>
      <c r="H99" s="187"/>
      <c r="I99" s="187"/>
      <c r="J99" s="271"/>
      <c r="K99" s="187"/>
      <c r="L99" s="193"/>
      <c r="M99" s="194"/>
      <c r="N99" s="187"/>
      <c r="O99" s="187"/>
      <c r="P99" s="187"/>
      <c r="Q99" s="187"/>
      <c r="R99" s="187"/>
      <c r="S99" s="193"/>
      <c r="T99" s="194"/>
      <c r="U99" s="187"/>
      <c r="V99" s="187"/>
      <c r="W99" s="187"/>
      <c r="X99" s="187"/>
      <c r="Y99" s="187"/>
      <c r="Z99" s="193"/>
      <c r="AA99" s="194"/>
      <c r="AB99" s="187"/>
      <c r="AC99" s="187"/>
      <c r="AD99" s="188"/>
      <c r="AE99" s="188"/>
      <c r="AF99" s="188"/>
      <c r="AG99" s="274"/>
      <c r="AH99" s="260"/>
      <c r="AJ99" s="168"/>
      <c r="AK99" s="168"/>
      <c r="AL99" s="168"/>
      <c r="AM99" s="168"/>
    </row>
    <row r="100" spans="1:39" ht="18.75">
      <c r="A100" s="262"/>
      <c r="B100" s="169" t="s">
        <v>182</v>
      </c>
      <c r="C100" s="192"/>
      <c r="D100" s="187"/>
      <c r="E100" s="193"/>
      <c r="F100" s="194"/>
      <c r="G100" s="187"/>
      <c r="H100" s="187"/>
      <c r="I100" s="187"/>
      <c r="J100" s="271"/>
      <c r="K100" s="187"/>
      <c r="L100" s="193"/>
      <c r="M100" s="194"/>
      <c r="N100" s="187"/>
      <c r="O100" s="187"/>
      <c r="P100" s="187"/>
      <c r="Q100" s="187"/>
      <c r="R100" s="187"/>
      <c r="S100" s="193"/>
      <c r="T100" s="194"/>
      <c r="U100" s="187"/>
      <c r="V100" s="187"/>
      <c r="W100" s="187"/>
      <c r="X100" s="187"/>
      <c r="Y100" s="187"/>
      <c r="Z100" s="193"/>
      <c r="AA100" s="194"/>
      <c r="AB100" s="187"/>
      <c r="AC100" s="187"/>
      <c r="AD100" s="188"/>
      <c r="AE100" s="188"/>
      <c r="AF100" s="188"/>
      <c r="AG100" s="274"/>
      <c r="AH100" s="260"/>
      <c r="AJ100" s="266" t="s">
        <v>196</v>
      </c>
      <c r="AK100" s="266"/>
      <c r="AL100" s="266"/>
      <c r="AM100" s="198">
        <f>SUM(AM96:AM99)</f>
        <v>244</v>
      </c>
    </row>
    <row r="101" spans="1:39" ht="18.75">
      <c r="A101" s="262"/>
      <c r="B101" s="169" t="s">
        <v>183</v>
      </c>
      <c r="C101" s="192"/>
      <c r="D101" s="187"/>
      <c r="E101" s="193"/>
      <c r="F101" s="194"/>
      <c r="G101" s="187"/>
      <c r="H101" s="187"/>
      <c r="I101" s="187"/>
      <c r="J101" s="271"/>
      <c r="K101" s="187"/>
      <c r="L101" s="193"/>
      <c r="M101" s="194"/>
      <c r="N101" s="187"/>
      <c r="O101" s="187"/>
      <c r="P101" s="187"/>
      <c r="Q101" s="187"/>
      <c r="R101" s="187"/>
      <c r="S101" s="193"/>
      <c r="T101" s="194"/>
      <c r="U101" s="187"/>
      <c r="V101" s="187"/>
      <c r="W101" s="187"/>
      <c r="X101" s="187"/>
      <c r="Y101" s="187"/>
      <c r="Z101" s="193"/>
      <c r="AA101" s="194"/>
      <c r="AB101" s="187"/>
      <c r="AC101" s="187"/>
      <c r="AD101" s="188"/>
      <c r="AE101" s="188"/>
      <c r="AF101" s="188"/>
      <c r="AG101" s="274"/>
      <c r="AH101" s="260"/>
    </row>
    <row r="102" spans="1:39" ht="23.25">
      <c r="A102" s="262" t="s">
        <v>22</v>
      </c>
      <c r="B102" s="169" t="s">
        <v>181</v>
      </c>
      <c r="C102" s="192"/>
      <c r="D102" s="187"/>
      <c r="E102" s="193"/>
      <c r="F102" s="194"/>
      <c r="G102" s="187"/>
      <c r="H102" s="187"/>
      <c r="I102" s="187"/>
      <c r="J102" s="271"/>
      <c r="K102" s="187"/>
      <c r="L102" s="193"/>
      <c r="M102" s="194"/>
      <c r="N102" s="187"/>
      <c r="O102" s="187"/>
      <c r="P102" s="187"/>
      <c r="Q102" s="187"/>
      <c r="R102" s="187"/>
      <c r="S102" s="193"/>
      <c r="T102" s="194"/>
      <c r="U102" s="187"/>
      <c r="V102" s="187"/>
      <c r="W102" s="187"/>
      <c r="X102" s="187"/>
      <c r="Y102" s="187"/>
      <c r="Z102" s="193"/>
      <c r="AA102" s="194"/>
      <c r="AB102" s="187"/>
      <c r="AC102" s="187"/>
      <c r="AD102" s="188"/>
      <c r="AE102" s="188"/>
      <c r="AF102" s="188"/>
      <c r="AG102" s="274"/>
      <c r="AH102" s="260"/>
      <c r="AJ102" s="265" t="s">
        <v>197</v>
      </c>
      <c r="AK102" s="265"/>
      <c r="AL102" s="265"/>
      <c r="AM102" s="265"/>
    </row>
    <row r="103" spans="1:39" ht="18.75" customHeight="1">
      <c r="A103" s="262"/>
      <c r="B103" s="169" t="s">
        <v>182</v>
      </c>
      <c r="C103" s="192"/>
      <c r="D103" s="187"/>
      <c r="E103" s="193"/>
      <c r="F103" s="194"/>
      <c r="G103" s="187"/>
      <c r="H103" s="187"/>
      <c r="I103" s="187"/>
      <c r="J103" s="271"/>
      <c r="K103" s="187"/>
      <c r="L103" s="193"/>
      <c r="M103" s="194"/>
      <c r="N103" s="187"/>
      <c r="O103" s="187"/>
      <c r="P103" s="187"/>
      <c r="Q103" s="187"/>
      <c r="R103" s="187"/>
      <c r="S103" s="193"/>
      <c r="T103" s="194"/>
      <c r="U103" s="187"/>
      <c r="V103" s="187"/>
      <c r="W103" s="187"/>
      <c r="X103" s="187"/>
      <c r="Y103" s="187"/>
      <c r="Z103" s="193"/>
      <c r="AA103" s="194"/>
      <c r="AB103" s="187"/>
      <c r="AC103" s="187"/>
      <c r="AD103" s="188"/>
      <c r="AE103" s="188"/>
      <c r="AF103" s="188"/>
      <c r="AG103" s="274"/>
      <c r="AH103" s="260"/>
      <c r="AJ103" s="266" t="s">
        <v>0</v>
      </c>
      <c r="AK103" s="267" t="s">
        <v>242</v>
      </c>
      <c r="AL103" s="268" t="s">
        <v>194</v>
      </c>
      <c r="AM103" s="268" t="s">
        <v>195</v>
      </c>
    </row>
    <row r="104" spans="1:39" ht="18.75">
      <c r="A104" s="262"/>
      <c r="B104" s="169" t="s">
        <v>183</v>
      </c>
      <c r="C104" s="192"/>
      <c r="D104" s="187"/>
      <c r="E104" s="193"/>
      <c r="F104" s="194"/>
      <c r="G104" s="187"/>
      <c r="H104" s="187"/>
      <c r="I104" s="187"/>
      <c r="J104" s="271"/>
      <c r="K104" s="187"/>
      <c r="L104" s="193"/>
      <c r="M104" s="194"/>
      <c r="N104" s="187"/>
      <c r="O104" s="187"/>
      <c r="P104" s="187"/>
      <c r="Q104" s="187"/>
      <c r="R104" s="187"/>
      <c r="S104" s="193"/>
      <c r="T104" s="194"/>
      <c r="U104" s="187"/>
      <c r="V104" s="187"/>
      <c r="W104" s="187"/>
      <c r="X104" s="187"/>
      <c r="Y104" s="187"/>
      <c r="Z104" s="193"/>
      <c r="AA104" s="194"/>
      <c r="AB104" s="187"/>
      <c r="AC104" s="187"/>
      <c r="AD104" s="188"/>
      <c r="AE104" s="188"/>
      <c r="AF104" s="188"/>
      <c r="AG104" s="274"/>
      <c r="AH104" s="260"/>
      <c r="AJ104" s="266"/>
      <c r="AK104" s="267"/>
      <c r="AL104" s="268"/>
      <c r="AM104" s="268"/>
    </row>
    <row r="105" spans="1:39" ht="18.75">
      <c r="A105" s="262" t="s">
        <v>184</v>
      </c>
      <c r="B105" s="262"/>
      <c r="C105" s="192"/>
      <c r="D105" s="187"/>
      <c r="E105" s="193"/>
      <c r="F105" s="194"/>
      <c r="G105" s="187"/>
      <c r="H105" s="187"/>
      <c r="I105" s="187"/>
      <c r="J105" s="271"/>
      <c r="K105" s="187"/>
      <c r="L105" s="193"/>
      <c r="M105" s="194"/>
      <c r="N105" s="187"/>
      <c r="O105" s="187"/>
      <c r="P105" s="187"/>
      <c r="Q105" s="187"/>
      <c r="R105" s="187"/>
      <c r="S105" s="193"/>
      <c r="T105" s="194"/>
      <c r="U105" s="187"/>
      <c r="V105" s="187"/>
      <c r="W105" s="187"/>
      <c r="X105" s="187"/>
      <c r="Y105" s="187"/>
      <c r="Z105" s="193"/>
      <c r="AA105" s="194"/>
      <c r="AB105" s="187"/>
      <c r="AC105" s="187"/>
      <c r="AD105" s="188"/>
      <c r="AE105" s="188"/>
      <c r="AF105" s="188"/>
      <c r="AG105" s="274"/>
      <c r="AH105" s="260"/>
      <c r="AJ105" s="169" t="s">
        <v>7</v>
      </c>
      <c r="AK105" s="198">
        <v>52</v>
      </c>
      <c r="AL105" s="198">
        <v>4</v>
      </c>
      <c r="AM105" s="198">
        <f>AL105*AK105</f>
        <v>208</v>
      </c>
    </row>
    <row r="106" spans="1:39" ht="18.75">
      <c r="A106" s="262" t="s">
        <v>185</v>
      </c>
      <c r="B106" s="262"/>
      <c r="C106" s="192"/>
      <c r="D106" s="187"/>
      <c r="E106" s="193"/>
      <c r="F106" s="194"/>
      <c r="G106" s="187"/>
      <c r="H106" s="187"/>
      <c r="I106" s="187"/>
      <c r="J106" s="271"/>
      <c r="K106" s="187"/>
      <c r="L106" s="193"/>
      <c r="M106" s="194"/>
      <c r="N106" s="187"/>
      <c r="O106" s="187"/>
      <c r="P106" s="187"/>
      <c r="Q106" s="187"/>
      <c r="R106" s="187"/>
      <c r="S106" s="193"/>
      <c r="T106" s="194"/>
      <c r="U106" s="187"/>
      <c r="V106" s="187"/>
      <c r="W106" s="187"/>
      <c r="X106" s="187"/>
      <c r="Y106" s="187"/>
      <c r="Z106" s="193"/>
      <c r="AA106" s="194"/>
      <c r="AB106" s="187"/>
      <c r="AC106" s="187"/>
      <c r="AD106" s="188"/>
      <c r="AE106" s="188"/>
      <c r="AF106" s="188"/>
      <c r="AG106" s="274"/>
      <c r="AH106" s="260"/>
      <c r="AJ106" s="169" t="s">
        <v>27</v>
      </c>
      <c r="AK106" s="198">
        <v>6</v>
      </c>
      <c r="AL106" s="198">
        <v>4</v>
      </c>
      <c r="AM106" s="198">
        <f t="shared" ref="AM106:AM107" si="8">AL106*AK106</f>
        <v>24</v>
      </c>
    </row>
    <row r="107" spans="1:39" ht="18.75">
      <c r="A107" s="262" t="s">
        <v>7</v>
      </c>
      <c r="B107" s="169" t="s">
        <v>186</v>
      </c>
      <c r="C107" s="192"/>
      <c r="D107" s="187">
        <v>1</v>
      </c>
      <c r="E107" s="193"/>
      <c r="F107" s="194"/>
      <c r="G107" s="187">
        <v>2</v>
      </c>
      <c r="H107" s="187">
        <v>2</v>
      </c>
      <c r="I107" s="187">
        <v>2</v>
      </c>
      <c r="J107" s="271"/>
      <c r="K107" s="187">
        <v>1</v>
      </c>
      <c r="L107" s="193"/>
      <c r="M107" s="194"/>
      <c r="N107" s="187">
        <v>2</v>
      </c>
      <c r="O107" s="187">
        <v>2</v>
      </c>
      <c r="P107" s="187">
        <v>2</v>
      </c>
      <c r="Q107" s="187">
        <v>2</v>
      </c>
      <c r="R107" s="187">
        <v>1</v>
      </c>
      <c r="S107" s="193"/>
      <c r="T107" s="194"/>
      <c r="U107" s="187">
        <v>2</v>
      </c>
      <c r="V107" s="187">
        <v>2</v>
      </c>
      <c r="W107" s="187"/>
      <c r="X107" s="187"/>
      <c r="Y107" s="187"/>
      <c r="Z107" s="193"/>
      <c r="AA107" s="194"/>
      <c r="AB107" s="187"/>
      <c r="AC107" s="187"/>
      <c r="AD107" s="188"/>
      <c r="AE107" s="188"/>
      <c r="AF107" s="188"/>
      <c r="AG107" s="274"/>
      <c r="AH107" s="260"/>
      <c r="AJ107" s="169" t="s">
        <v>22</v>
      </c>
      <c r="AK107" s="198">
        <v>3</v>
      </c>
      <c r="AL107" s="198">
        <v>4</v>
      </c>
      <c r="AM107" s="198">
        <f t="shared" si="8"/>
        <v>12</v>
      </c>
    </row>
    <row r="108" spans="1:39" ht="18.75">
      <c r="A108" s="262"/>
      <c r="B108" s="169" t="s">
        <v>187</v>
      </c>
      <c r="C108" s="192"/>
      <c r="D108" s="187">
        <v>1</v>
      </c>
      <c r="E108" s="193"/>
      <c r="F108" s="194"/>
      <c r="G108" s="187">
        <v>2</v>
      </c>
      <c r="H108" s="187">
        <v>2</v>
      </c>
      <c r="I108" s="187">
        <v>2</v>
      </c>
      <c r="J108" s="271"/>
      <c r="K108" s="187">
        <v>1</v>
      </c>
      <c r="L108" s="193"/>
      <c r="M108" s="194"/>
      <c r="N108" s="187">
        <v>2</v>
      </c>
      <c r="O108" s="187">
        <v>2</v>
      </c>
      <c r="P108" s="187">
        <v>2</v>
      </c>
      <c r="Q108" s="187">
        <v>2</v>
      </c>
      <c r="R108" s="187">
        <v>1</v>
      </c>
      <c r="S108" s="193"/>
      <c r="T108" s="194"/>
      <c r="U108" s="187">
        <v>2</v>
      </c>
      <c r="V108" s="187"/>
      <c r="W108" s="187"/>
      <c r="X108" s="187"/>
      <c r="Y108" s="187"/>
      <c r="Z108" s="193"/>
      <c r="AA108" s="194"/>
      <c r="AB108" s="187"/>
      <c r="AC108" s="187"/>
      <c r="AD108" s="188"/>
      <c r="AE108" s="188"/>
      <c r="AF108" s="188"/>
      <c r="AG108" s="274"/>
      <c r="AH108" s="260"/>
      <c r="AJ108" s="168"/>
      <c r="AK108" s="168"/>
      <c r="AL108" s="168"/>
      <c r="AM108" s="168"/>
    </row>
    <row r="109" spans="1:39" ht="18.75">
      <c r="A109" s="262" t="s">
        <v>27</v>
      </c>
      <c r="B109" s="169" t="s">
        <v>186</v>
      </c>
      <c r="C109" s="192"/>
      <c r="D109" s="187"/>
      <c r="E109" s="193"/>
      <c r="F109" s="194"/>
      <c r="G109" s="187"/>
      <c r="H109" s="187"/>
      <c r="I109" s="187"/>
      <c r="J109" s="271"/>
      <c r="K109" s="187"/>
      <c r="L109" s="193"/>
      <c r="M109" s="194"/>
      <c r="N109" s="187"/>
      <c r="O109" s="187"/>
      <c r="P109" s="187"/>
      <c r="Q109" s="187"/>
      <c r="R109" s="187"/>
      <c r="S109" s="193"/>
      <c r="T109" s="194"/>
      <c r="U109" s="187"/>
      <c r="V109" s="187"/>
      <c r="W109" s="187">
        <v>2</v>
      </c>
      <c r="X109" s="187"/>
      <c r="Y109" s="187"/>
      <c r="Z109" s="193"/>
      <c r="AA109" s="194"/>
      <c r="AB109" s="187"/>
      <c r="AC109" s="187"/>
      <c r="AD109" s="188"/>
      <c r="AE109" s="188"/>
      <c r="AF109" s="188"/>
      <c r="AG109" s="274"/>
      <c r="AH109" s="260"/>
      <c r="AJ109" s="266" t="s">
        <v>196</v>
      </c>
      <c r="AK109" s="266"/>
      <c r="AL109" s="266"/>
      <c r="AM109" s="198">
        <f>SUM(AM105:AM108)</f>
        <v>244</v>
      </c>
    </row>
    <row r="110" spans="1:39" ht="18.75">
      <c r="A110" s="262"/>
      <c r="B110" s="169" t="s">
        <v>187</v>
      </c>
      <c r="C110" s="192"/>
      <c r="D110" s="187"/>
      <c r="E110" s="193"/>
      <c r="F110" s="194"/>
      <c r="G110" s="187"/>
      <c r="H110" s="187"/>
      <c r="I110" s="187"/>
      <c r="J110" s="271"/>
      <c r="K110" s="187"/>
      <c r="L110" s="193"/>
      <c r="M110" s="194"/>
      <c r="N110" s="187"/>
      <c r="O110" s="187"/>
      <c r="P110" s="187"/>
      <c r="Q110" s="187"/>
      <c r="R110" s="187"/>
      <c r="S110" s="193"/>
      <c r="T110" s="194"/>
      <c r="U110" s="187"/>
      <c r="V110" s="187">
        <v>2</v>
      </c>
      <c r="W110" s="187">
        <v>2</v>
      </c>
      <c r="X110" s="187"/>
      <c r="Y110" s="187"/>
      <c r="Z110" s="193"/>
      <c r="AA110" s="194"/>
      <c r="AB110" s="187"/>
      <c r="AC110" s="187"/>
      <c r="AD110" s="188"/>
      <c r="AE110" s="188"/>
      <c r="AF110" s="188"/>
      <c r="AG110" s="274"/>
      <c r="AH110" s="260"/>
    </row>
    <row r="111" spans="1:39" ht="18.75">
      <c r="A111" s="262" t="s">
        <v>22</v>
      </c>
      <c r="B111" s="169" t="s">
        <v>186</v>
      </c>
      <c r="C111" s="192"/>
      <c r="D111" s="187"/>
      <c r="E111" s="193"/>
      <c r="F111" s="194"/>
      <c r="G111" s="187"/>
      <c r="H111" s="187"/>
      <c r="I111" s="187"/>
      <c r="J111" s="271"/>
      <c r="K111" s="187"/>
      <c r="L111" s="193"/>
      <c r="M111" s="194"/>
      <c r="N111" s="187"/>
      <c r="O111" s="187"/>
      <c r="P111" s="187"/>
      <c r="Q111" s="187"/>
      <c r="R111" s="187"/>
      <c r="S111" s="193"/>
      <c r="T111" s="194"/>
      <c r="U111" s="187"/>
      <c r="V111" s="187"/>
      <c r="W111" s="187"/>
      <c r="X111" s="187">
        <v>2</v>
      </c>
      <c r="Y111" s="187">
        <v>1</v>
      </c>
      <c r="Z111" s="193"/>
      <c r="AA111" s="194"/>
      <c r="AB111" s="187"/>
      <c r="AC111" s="187"/>
      <c r="AD111" s="188"/>
      <c r="AE111" s="188"/>
      <c r="AF111" s="188"/>
      <c r="AG111" s="274"/>
      <c r="AH111" s="260"/>
    </row>
    <row r="112" spans="1:39" ht="18.75">
      <c r="A112" s="262"/>
      <c r="B112" s="169" t="s">
        <v>187</v>
      </c>
      <c r="C112" s="192"/>
      <c r="D112" s="187"/>
      <c r="E112" s="193"/>
      <c r="F112" s="194"/>
      <c r="G112" s="187"/>
      <c r="H112" s="187"/>
      <c r="I112" s="187"/>
      <c r="J112" s="271"/>
      <c r="K112" s="187"/>
      <c r="L112" s="193"/>
      <c r="M112" s="194"/>
      <c r="N112" s="187"/>
      <c r="O112" s="187"/>
      <c r="P112" s="187"/>
      <c r="Q112" s="187"/>
      <c r="R112" s="187"/>
      <c r="S112" s="193"/>
      <c r="T112" s="194"/>
      <c r="U112" s="187"/>
      <c r="V112" s="187"/>
      <c r="W112" s="187"/>
      <c r="X112" s="187"/>
      <c r="Y112" s="187"/>
      <c r="Z112" s="193"/>
      <c r="AA112" s="194"/>
      <c r="AB112" s="187"/>
      <c r="AC112" s="187"/>
      <c r="AD112" s="188"/>
      <c r="AE112" s="188"/>
      <c r="AF112" s="188"/>
      <c r="AG112" s="274"/>
      <c r="AH112" s="260"/>
    </row>
    <row r="113" spans="1:34" ht="18.75">
      <c r="A113" s="262" t="s">
        <v>188</v>
      </c>
      <c r="B113" s="262"/>
      <c r="C113" s="192"/>
      <c r="D113" s="187"/>
      <c r="E113" s="193"/>
      <c r="F113" s="194"/>
      <c r="G113" s="187"/>
      <c r="H113" s="187"/>
      <c r="I113" s="187"/>
      <c r="J113" s="271"/>
      <c r="K113" s="187"/>
      <c r="L113" s="193"/>
      <c r="M113" s="194"/>
      <c r="N113" s="187"/>
      <c r="O113" s="187"/>
      <c r="P113" s="187"/>
      <c r="Q113" s="187"/>
      <c r="R113" s="187"/>
      <c r="S113" s="193"/>
      <c r="T113" s="194"/>
      <c r="U113" s="187"/>
      <c r="V113" s="187"/>
      <c r="W113" s="187"/>
      <c r="X113" s="187"/>
      <c r="Y113" s="187"/>
      <c r="Z113" s="193"/>
      <c r="AA113" s="194"/>
      <c r="AB113" s="187"/>
      <c r="AC113" s="187"/>
      <c r="AD113" s="188"/>
      <c r="AE113" s="188"/>
      <c r="AF113" s="188"/>
      <c r="AG113" s="274"/>
      <c r="AH113" s="260"/>
    </row>
    <row r="114" spans="1:34" ht="18.75">
      <c r="A114" s="262" t="s">
        <v>189</v>
      </c>
      <c r="B114" s="262"/>
      <c r="C114" s="195"/>
      <c r="D114" s="187"/>
      <c r="E114" s="196"/>
      <c r="F114" s="197"/>
      <c r="G114" s="187"/>
      <c r="H114" s="187"/>
      <c r="I114" s="187"/>
      <c r="J114" s="272"/>
      <c r="K114" s="187"/>
      <c r="L114" s="196"/>
      <c r="M114" s="197"/>
      <c r="N114" s="187"/>
      <c r="O114" s="187"/>
      <c r="P114" s="187"/>
      <c r="Q114" s="187"/>
      <c r="R114" s="187"/>
      <c r="S114" s="196"/>
      <c r="T114" s="197"/>
      <c r="U114" s="187"/>
      <c r="V114" s="187"/>
      <c r="W114" s="187"/>
      <c r="X114" s="187"/>
      <c r="Y114" s="187"/>
      <c r="Z114" s="196"/>
      <c r="AA114" s="197"/>
      <c r="AB114" s="187"/>
      <c r="AC114" s="187"/>
      <c r="AD114" s="188"/>
      <c r="AE114" s="188"/>
      <c r="AF114" s="188"/>
      <c r="AG114" s="275"/>
      <c r="AH114" s="260"/>
    </row>
    <row r="116" spans="1:34" ht="18.75">
      <c r="G116" s="180" t="s">
        <v>245</v>
      </c>
      <c r="H116" s="276">
        <v>44287</v>
      </c>
      <c r="I116" s="276"/>
      <c r="J116" s="276"/>
      <c r="K116" s="276"/>
      <c r="V116" s="180" t="s">
        <v>246</v>
      </c>
      <c r="W116" s="276" t="s">
        <v>247</v>
      </c>
      <c r="X116" s="276"/>
      <c r="Y116" s="276"/>
      <c r="Z116" s="276"/>
    </row>
    <row r="117" spans="1:34" ht="18.75">
      <c r="G117" s="180" t="s">
        <v>244</v>
      </c>
      <c r="H117" s="276">
        <v>44288</v>
      </c>
      <c r="I117" s="276"/>
      <c r="J117" s="276"/>
      <c r="K117" s="276"/>
      <c r="V117" s="180" t="s">
        <v>252</v>
      </c>
      <c r="W117" s="276">
        <v>44314</v>
      </c>
      <c r="X117" s="276"/>
      <c r="Y117" s="276"/>
      <c r="Z117" s="276"/>
    </row>
    <row r="118" spans="1:34">
      <c r="H118" s="277" t="s">
        <v>253</v>
      </c>
      <c r="I118" s="277"/>
      <c r="J118" s="277"/>
      <c r="K118" s="277"/>
      <c r="W118" s="277" t="s">
        <v>253</v>
      </c>
      <c r="X118" s="277"/>
      <c r="Y118" s="277"/>
      <c r="Z118" s="277"/>
    </row>
  </sheetData>
  <sheetProtection password="CC09" sheet="1" objects="1" scenarios="1" selectLockedCells="1"/>
  <mergeCells count="109">
    <mergeCell ref="H117:K117"/>
    <mergeCell ref="W117:Z117"/>
    <mergeCell ref="H118:K118"/>
    <mergeCell ref="W118:Z118"/>
    <mergeCell ref="H61:K61"/>
    <mergeCell ref="H62:K62"/>
    <mergeCell ref="W61:Z61"/>
    <mergeCell ref="W62:Z62"/>
    <mergeCell ref="H63:K63"/>
    <mergeCell ref="W63:Z63"/>
    <mergeCell ref="H116:K116"/>
    <mergeCell ref="W116:Z116"/>
    <mergeCell ref="A111:A112"/>
    <mergeCell ref="A113:B113"/>
    <mergeCell ref="A114:B114"/>
    <mergeCell ref="J95:J114"/>
    <mergeCell ref="AG95:AG114"/>
    <mergeCell ref="A91:AH91"/>
    <mergeCell ref="A92:B94"/>
    <mergeCell ref="C92:AH92"/>
    <mergeCell ref="AH93:AH114"/>
    <mergeCell ref="A102:A104"/>
    <mergeCell ref="AJ93:AM93"/>
    <mergeCell ref="AJ94:AJ95"/>
    <mergeCell ref="AK94:AK95"/>
    <mergeCell ref="AL94:AL95"/>
    <mergeCell ref="AM94:AM95"/>
    <mergeCell ref="A95:B95"/>
    <mergeCell ref="A96:A98"/>
    <mergeCell ref="A99:A101"/>
    <mergeCell ref="AJ100:AL100"/>
    <mergeCell ref="AJ102:AM102"/>
    <mergeCell ref="AJ103:AJ104"/>
    <mergeCell ref="AK103:AK104"/>
    <mergeCell ref="AL103:AL104"/>
    <mergeCell ref="AM103:AM104"/>
    <mergeCell ref="A105:B105"/>
    <mergeCell ref="A106:B106"/>
    <mergeCell ref="A107:A108"/>
    <mergeCell ref="A109:A110"/>
    <mergeCell ref="AJ109:AL109"/>
    <mergeCell ref="A64:D64"/>
    <mergeCell ref="A66:AG66"/>
    <mergeCell ref="A67:B69"/>
    <mergeCell ref="C67:AG67"/>
    <mergeCell ref="AG68:AG89"/>
    <mergeCell ref="A70:B70"/>
    <mergeCell ref="G70:H89"/>
    <mergeCell ref="N70:O89"/>
    <mergeCell ref="U70:W89"/>
    <mergeCell ref="AB70:AC89"/>
    <mergeCell ref="A71:A73"/>
    <mergeCell ref="A74:A76"/>
    <mergeCell ref="A77:A79"/>
    <mergeCell ref="A80:B80"/>
    <mergeCell ref="A81:B81"/>
    <mergeCell ref="A82:A83"/>
    <mergeCell ref="A84:A85"/>
    <mergeCell ref="A86:A87"/>
    <mergeCell ref="A88:B88"/>
    <mergeCell ref="A89:B89"/>
    <mergeCell ref="AH38:AH59"/>
    <mergeCell ref="AJ38:AM38"/>
    <mergeCell ref="AJ39:AJ40"/>
    <mergeCell ref="AK39:AK40"/>
    <mergeCell ref="AL39:AL40"/>
    <mergeCell ref="AM39:AM40"/>
    <mergeCell ref="A40:B40"/>
    <mergeCell ref="A41:A43"/>
    <mergeCell ref="A44:A46"/>
    <mergeCell ref="AJ45:AL45"/>
    <mergeCell ref="A47:A49"/>
    <mergeCell ref="AJ47:AM47"/>
    <mergeCell ref="AJ48:AJ49"/>
    <mergeCell ref="AK48:AK49"/>
    <mergeCell ref="AL48:AL49"/>
    <mergeCell ref="AM48:AM49"/>
    <mergeCell ref="A50:B50"/>
    <mergeCell ref="A51:B51"/>
    <mergeCell ref="A52:A53"/>
    <mergeCell ref="A54:A55"/>
    <mergeCell ref="AJ54:AL54"/>
    <mergeCell ref="A56:A57"/>
    <mergeCell ref="A58:B58"/>
    <mergeCell ref="A59:B59"/>
    <mergeCell ref="J40:J59"/>
    <mergeCell ref="AG40:AG59"/>
    <mergeCell ref="A11:AG11"/>
    <mergeCell ref="A12:B14"/>
    <mergeCell ref="C12:AG12"/>
    <mergeCell ref="AG13:AG34"/>
    <mergeCell ref="A15:B15"/>
    <mergeCell ref="G15:H34"/>
    <mergeCell ref="N15:O34"/>
    <mergeCell ref="U15:W34"/>
    <mergeCell ref="AB15:AC34"/>
    <mergeCell ref="A16:A18"/>
    <mergeCell ref="A19:A21"/>
    <mergeCell ref="A22:A24"/>
    <mergeCell ref="A25:B25"/>
    <mergeCell ref="A26:B26"/>
    <mergeCell ref="A27:A28"/>
    <mergeCell ref="A29:A30"/>
    <mergeCell ref="A31:A32"/>
    <mergeCell ref="A33:B33"/>
    <mergeCell ref="A34:B34"/>
    <mergeCell ref="A36:AH36"/>
    <mergeCell ref="A37:B39"/>
    <mergeCell ref="C37:AH37"/>
  </mergeCells>
  <dataValidations count="1">
    <dataValidation type="list" allowBlank="1" showInputMessage="1" showErrorMessage="1" sqref="W61:Z61 W116:Z116">
      <formula1>$W$60:$AB$60</formula1>
    </dataValidation>
  </dataValidations>
  <pageMargins left="0.7" right="0.7" top="0.75" bottom="0.75" header="0.51180555555555496" footer="0.51180555555555496"/>
  <pageSetup paperSize="9" firstPageNumber="0" orientation="portrait" horizontalDpi="4294967294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00FF"/>
  </sheetPr>
  <dimension ref="A1"/>
  <sheetViews>
    <sheetView topLeftCell="A121" zoomScale="120" zoomScaleNormal="120" workbookViewId="0">
      <selection activeCell="C3" sqref="C3:F3"/>
    </sheetView>
  </sheetViews>
  <sheetFormatPr baseColWidth="10" defaultColWidth="9.140625" defaultRowHeight="15"/>
  <cols>
    <col min="1" max="1025" width="10.5703125"/>
  </cols>
  <sheetData/>
  <sheetProtection password="CC09" sheet="1" objects="1" scenarios="1" selectLockedCells="1"/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"/>
  <sheetViews>
    <sheetView zoomScale="120" zoomScaleNormal="120" workbookViewId="0">
      <selection activeCell="D35" sqref="D35"/>
    </sheetView>
  </sheetViews>
  <sheetFormatPr baseColWidth="10" defaultColWidth="9.140625" defaultRowHeight="15"/>
  <cols>
    <col min="1" max="1025" width="10.5703125"/>
  </cols>
  <sheetData/>
  <sheetProtection password="CC09" sheet="1" objects="1" scenarios="1" selectLockedCells="1"/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IR38"/>
  <sheetViews>
    <sheetView showGridLines="0" zoomScale="80" zoomScaleNormal="80" workbookViewId="0">
      <selection activeCell="D35" sqref="D35"/>
    </sheetView>
  </sheetViews>
  <sheetFormatPr baseColWidth="10" defaultColWidth="9.140625" defaultRowHeight="15"/>
  <cols>
    <col min="1" max="2" width="9.85546875" style="63"/>
    <col min="3" max="3" width="17.42578125" style="63"/>
    <col min="4" max="4" width="17.5703125" style="63"/>
    <col min="5" max="6" width="12.7109375" style="63"/>
    <col min="7" max="7" width="9.85546875" style="63"/>
    <col min="8" max="8" width="9.85546875" style="72"/>
    <col min="9" max="10" width="11.140625" style="72"/>
    <col min="11" max="11" width="17.42578125" style="72"/>
    <col min="12" max="16" width="11.140625" style="72"/>
    <col min="17" max="928" width="11.140625" style="63"/>
    <col min="929" max="16384" width="9.140625" style="64"/>
  </cols>
  <sheetData>
    <row r="1" spans="1:18" ht="30.75" thickBot="1">
      <c r="A1" s="56" t="s">
        <v>0</v>
      </c>
      <c r="B1" s="57" t="s">
        <v>1</v>
      </c>
      <c r="C1" s="57" t="s">
        <v>2</v>
      </c>
      <c r="D1" s="58" t="s">
        <v>3</v>
      </c>
      <c r="E1" s="57" t="s">
        <v>4</v>
      </c>
      <c r="F1" s="57" t="s">
        <v>5</v>
      </c>
      <c r="G1" s="59" t="s">
        <v>6</v>
      </c>
      <c r="H1" s="60"/>
      <c r="I1" s="61"/>
      <c r="J1" s="61"/>
      <c r="K1" s="61"/>
      <c r="L1" s="61"/>
      <c r="M1" s="61"/>
      <c r="N1" s="61"/>
      <c r="O1" s="61"/>
      <c r="P1" s="61"/>
      <c r="Q1" s="79">
        <f>+P38*20/22.5</f>
        <v>0</v>
      </c>
      <c r="R1" s="62" t="s">
        <v>227</v>
      </c>
    </row>
    <row r="2" spans="1:18" ht="24.95" customHeight="1">
      <c r="A2" s="65" t="s">
        <v>7</v>
      </c>
      <c r="B2" s="66">
        <v>1</v>
      </c>
      <c r="C2" s="66" t="s">
        <v>8</v>
      </c>
      <c r="D2" s="67">
        <v>30</v>
      </c>
      <c r="E2" s="66">
        <v>1430</v>
      </c>
      <c r="F2" s="66">
        <v>1910</v>
      </c>
      <c r="G2" s="68" t="s">
        <v>9</v>
      </c>
      <c r="H2" s="69"/>
      <c r="I2" s="61"/>
      <c r="J2" s="61"/>
      <c r="K2" s="61"/>
      <c r="L2" s="61"/>
      <c r="M2" s="61"/>
      <c r="N2" s="61"/>
      <c r="O2" s="61"/>
      <c r="P2" s="61"/>
    </row>
    <row r="3" spans="1:18" ht="24.95" customHeight="1">
      <c r="A3" s="144" t="s">
        <v>10</v>
      </c>
      <c r="B3" s="145" t="s">
        <v>10</v>
      </c>
      <c r="C3" s="70" t="s">
        <v>11</v>
      </c>
      <c r="D3" s="145" t="s">
        <v>10</v>
      </c>
      <c r="E3" s="145" t="s">
        <v>10</v>
      </c>
      <c r="F3" s="145" t="s">
        <v>10</v>
      </c>
      <c r="G3" s="148" t="s">
        <v>10</v>
      </c>
      <c r="H3" s="69"/>
      <c r="I3" s="61"/>
      <c r="J3" s="61"/>
      <c r="K3" s="61"/>
      <c r="L3" s="61"/>
      <c r="M3" s="61"/>
      <c r="N3" s="61"/>
      <c r="O3" s="61"/>
      <c r="P3" s="61"/>
    </row>
    <row r="4" spans="1:18" ht="24.95" customHeight="1">
      <c r="A4" s="144" t="s">
        <v>10</v>
      </c>
      <c r="B4" s="145" t="s">
        <v>10</v>
      </c>
      <c r="C4" s="70" t="s">
        <v>11</v>
      </c>
      <c r="D4" s="145" t="s">
        <v>10</v>
      </c>
      <c r="E4" s="145" t="s">
        <v>10</v>
      </c>
      <c r="F4" s="145" t="s">
        <v>10</v>
      </c>
      <c r="G4" s="148" t="s">
        <v>10</v>
      </c>
      <c r="H4" s="69"/>
      <c r="I4" s="61"/>
      <c r="J4" s="61"/>
      <c r="K4" s="61"/>
      <c r="L4" s="61"/>
      <c r="M4" s="61"/>
      <c r="N4" s="61"/>
      <c r="O4" s="61"/>
      <c r="P4" s="61"/>
    </row>
    <row r="5" spans="1:18" ht="24.95" customHeight="1">
      <c r="A5" s="144" t="s">
        <v>10</v>
      </c>
      <c r="B5" s="145" t="s">
        <v>10</v>
      </c>
      <c r="C5" s="70" t="s">
        <v>12</v>
      </c>
      <c r="D5" s="145" t="s">
        <v>10</v>
      </c>
      <c r="E5" s="145" t="s">
        <v>10</v>
      </c>
      <c r="F5" s="145" t="s">
        <v>10</v>
      </c>
      <c r="G5" s="148" t="s">
        <v>10</v>
      </c>
      <c r="H5" s="69"/>
      <c r="I5" s="61"/>
      <c r="J5" s="61"/>
      <c r="K5" s="61"/>
      <c r="L5" s="61"/>
      <c r="M5" s="61"/>
      <c r="N5" s="61"/>
      <c r="O5" s="61"/>
      <c r="P5" s="61"/>
    </row>
    <row r="6" spans="1:18" ht="24.95" customHeight="1">
      <c r="A6" s="144" t="s">
        <v>10</v>
      </c>
      <c r="B6" s="145" t="s">
        <v>10</v>
      </c>
      <c r="C6" s="70" t="s">
        <v>13</v>
      </c>
      <c r="D6" s="145" t="s">
        <v>10</v>
      </c>
      <c r="E6" s="145" t="s">
        <v>10</v>
      </c>
      <c r="F6" s="145" t="s">
        <v>10</v>
      </c>
      <c r="G6" s="148" t="s">
        <v>10</v>
      </c>
      <c r="H6" s="69"/>
      <c r="I6" s="61"/>
      <c r="J6" s="61"/>
      <c r="K6" s="61"/>
      <c r="L6" s="61"/>
      <c r="M6" s="61"/>
      <c r="N6" s="61"/>
      <c r="O6" s="61"/>
      <c r="P6" s="61"/>
    </row>
    <row r="7" spans="1:18" ht="24.95" customHeight="1">
      <c r="A7" s="144" t="s">
        <v>10</v>
      </c>
      <c r="B7" s="145" t="s">
        <v>10</v>
      </c>
      <c r="C7" s="70" t="s">
        <v>13</v>
      </c>
      <c r="D7" s="145" t="s">
        <v>10</v>
      </c>
      <c r="E7" s="145" t="s">
        <v>10</v>
      </c>
      <c r="F7" s="145" t="s">
        <v>10</v>
      </c>
      <c r="G7" s="148" t="s">
        <v>10</v>
      </c>
      <c r="H7" s="74" t="s">
        <v>26</v>
      </c>
      <c r="I7" s="61"/>
      <c r="J7" s="61"/>
      <c r="K7" s="61"/>
      <c r="L7" s="61"/>
      <c r="M7" s="61"/>
      <c r="N7" s="61"/>
      <c r="O7" s="61"/>
      <c r="P7" s="61"/>
    </row>
    <row r="8" spans="1:18" ht="24.95" customHeight="1">
      <c r="A8" s="144" t="s">
        <v>10</v>
      </c>
      <c r="B8" s="145" t="s">
        <v>10</v>
      </c>
      <c r="C8" s="70" t="s">
        <v>14</v>
      </c>
      <c r="D8" s="145" t="s">
        <v>10</v>
      </c>
      <c r="E8" s="145" t="s">
        <v>10</v>
      </c>
      <c r="F8" s="145" t="s">
        <v>10</v>
      </c>
      <c r="G8" s="148" t="s">
        <v>10</v>
      </c>
      <c r="H8" s="74" t="s">
        <v>9</v>
      </c>
      <c r="I8" s="61"/>
      <c r="J8" s="61"/>
      <c r="K8" s="61"/>
      <c r="L8" s="61"/>
      <c r="M8" s="61"/>
      <c r="N8" s="61"/>
      <c r="O8" s="61"/>
      <c r="P8" s="61"/>
    </row>
    <row r="9" spans="1:18" ht="24.95" customHeight="1">
      <c r="A9" s="144" t="s">
        <v>10</v>
      </c>
      <c r="B9" s="145" t="s">
        <v>10</v>
      </c>
      <c r="C9" s="70" t="s">
        <v>15</v>
      </c>
      <c r="D9" s="145" t="s">
        <v>10</v>
      </c>
      <c r="E9" s="145" t="s">
        <v>10</v>
      </c>
      <c r="F9" s="145" t="s">
        <v>10</v>
      </c>
      <c r="G9" s="148" t="s">
        <v>10</v>
      </c>
      <c r="H9" s="74" t="s">
        <v>25</v>
      </c>
      <c r="I9" s="61"/>
      <c r="J9" s="61"/>
      <c r="K9" s="61"/>
      <c r="L9" s="61"/>
      <c r="M9" s="61"/>
      <c r="N9" s="61"/>
      <c r="O9" s="61"/>
      <c r="P9" s="61"/>
    </row>
    <row r="10" spans="1:18" ht="24.95" customHeight="1">
      <c r="A10" s="144" t="s">
        <v>10</v>
      </c>
      <c r="B10" s="145" t="s">
        <v>10</v>
      </c>
      <c r="C10" s="70" t="s">
        <v>15</v>
      </c>
      <c r="D10" s="145" t="s">
        <v>10</v>
      </c>
      <c r="E10" s="145" t="s">
        <v>10</v>
      </c>
      <c r="F10" s="145" t="s">
        <v>10</v>
      </c>
      <c r="G10" s="148" t="s">
        <v>10</v>
      </c>
      <c r="H10" s="74" t="s">
        <v>24</v>
      </c>
      <c r="I10" s="61"/>
      <c r="J10" s="61"/>
      <c r="K10" s="61"/>
      <c r="L10" s="61"/>
      <c r="M10" s="61"/>
      <c r="N10" s="61"/>
      <c r="O10" s="61"/>
      <c r="P10" s="61"/>
    </row>
    <row r="11" spans="1:18" ht="24.95" customHeight="1">
      <c r="A11" s="144" t="s">
        <v>10</v>
      </c>
      <c r="B11" s="145" t="s">
        <v>10</v>
      </c>
      <c r="C11" s="70" t="s">
        <v>16</v>
      </c>
      <c r="D11" s="145" t="s">
        <v>10</v>
      </c>
      <c r="E11" s="145" t="s">
        <v>10</v>
      </c>
      <c r="F11" s="145" t="s">
        <v>10</v>
      </c>
      <c r="G11" s="148" t="s">
        <v>10</v>
      </c>
      <c r="H11" s="74" t="s">
        <v>254</v>
      </c>
      <c r="I11" s="61"/>
      <c r="J11" s="61"/>
      <c r="K11" s="61"/>
      <c r="L11" s="61"/>
      <c r="M11" s="61"/>
      <c r="N11" s="61"/>
      <c r="O11" s="61"/>
      <c r="P11" s="61"/>
    </row>
    <row r="12" spans="1:18" ht="24.95" customHeight="1">
      <c r="A12" s="144" t="s">
        <v>10</v>
      </c>
      <c r="B12" s="145" t="s">
        <v>10</v>
      </c>
      <c r="C12" s="70" t="s">
        <v>17</v>
      </c>
      <c r="D12" s="145" t="s">
        <v>10</v>
      </c>
      <c r="E12" s="145" t="s">
        <v>10</v>
      </c>
      <c r="F12" s="145" t="s">
        <v>10</v>
      </c>
      <c r="G12" s="148" t="s">
        <v>10</v>
      </c>
      <c r="H12" s="74" t="s">
        <v>177</v>
      </c>
      <c r="I12" s="61"/>
      <c r="J12" s="61"/>
      <c r="K12" s="61"/>
      <c r="L12" s="61"/>
      <c r="M12" s="61"/>
      <c r="N12" s="61"/>
      <c r="O12" s="61"/>
      <c r="P12" s="61"/>
    </row>
    <row r="13" spans="1:18" ht="24.95" customHeight="1">
      <c r="A13" s="144" t="s">
        <v>10</v>
      </c>
      <c r="B13" s="145" t="s">
        <v>10</v>
      </c>
      <c r="C13" s="70" t="s">
        <v>18</v>
      </c>
      <c r="D13" s="145" t="s">
        <v>10</v>
      </c>
      <c r="E13" s="145" t="s">
        <v>10</v>
      </c>
      <c r="F13" s="145" t="s">
        <v>10</v>
      </c>
      <c r="G13" s="148" t="s">
        <v>10</v>
      </c>
      <c r="H13" s="74" t="s">
        <v>255</v>
      </c>
      <c r="I13" s="61"/>
      <c r="J13" s="61"/>
      <c r="K13" s="61"/>
      <c r="L13" s="61"/>
      <c r="M13" s="61"/>
      <c r="N13" s="61"/>
      <c r="O13" s="61"/>
      <c r="P13" s="61"/>
    </row>
    <row r="14" spans="1:18" ht="24.95" customHeight="1">
      <c r="A14" s="144" t="s">
        <v>10</v>
      </c>
      <c r="B14" s="145" t="s">
        <v>10</v>
      </c>
      <c r="C14" s="70" t="s">
        <v>19</v>
      </c>
      <c r="D14" s="145" t="s">
        <v>10</v>
      </c>
      <c r="E14" s="145" t="s">
        <v>10</v>
      </c>
      <c r="F14" s="145" t="s">
        <v>10</v>
      </c>
      <c r="G14" s="148" t="s">
        <v>10</v>
      </c>
      <c r="H14" s="74" t="s">
        <v>256</v>
      </c>
      <c r="I14" s="61"/>
      <c r="J14" s="61"/>
      <c r="K14" s="61"/>
      <c r="L14" s="61"/>
      <c r="M14" s="61"/>
      <c r="N14" s="61"/>
      <c r="O14" s="61"/>
      <c r="P14" s="61"/>
    </row>
    <row r="15" spans="1:18" ht="24.95" customHeight="1">
      <c r="A15" s="144" t="s">
        <v>10</v>
      </c>
      <c r="B15" s="145" t="s">
        <v>10</v>
      </c>
      <c r="C15" s="70" t="s">
        <v>20</v>
      </c>
      <c r="D15" s="145" t="s">
        <v>10</v>
      </c>
      <c r="E15" s="145" t="s">
        <v>10</v>
      </c>
      <c r="F15" s="145" t="s">
        <v>10</v>
      </c>
      <c r="G15" s="148" t="s">
        <v>10</v>
      </c>
      <c r="H15" s="74" t="s">
        <v>10</v>
      </c>
      <c r="I15" s="61"/>
      <c r="J15" s="61"/>
      <c r="K15" s="61"/>
      <c r="L15" s="61"/>
      <c r="M15" s="61"/>
      <c r="N15" s="61"/>
      <c r="O15" s="61"/>
      <c r="P15" s="61"/>
    </row>
    <row r="16" spans="1:18" ht="24.95" customHeight="1">
      <c r="A16" s="144" t="s">
        <v>10</v>
      </c>
      <c r="B16" s="145" t="s">
        <v>10</v>
      </c>
      <c r="C16" s="70" t="s">
        <v>11</v>
      </c>
      <c r="D16" s="145" t="s">
        <v>10</v>
      </c>
      <c r="E16" s="145" t="s">
        <v>10</v>
      </c>
      <c r="F16" s="145" t="s">
        <v>10</v>
      </c>
      <c r="G16" s="148" t="s">
        <v>10</v>
      </c>
      <c r="H16" s="69"/>
      <c r="I16" s="61"/>
      <c r="J16" s="61"/>
      <c r="K16" s="61"/>
      <c r="L16" s="61"/>
      <c r="M16" s="61"/>
      <c r="N16" s="61"/>
      <c r="O16" s="61"/>
      <c r="P16" s="61"/>
    </row>
    <row r="17" spans="1:17" ht="24.95" customHeight="1" thickBot="1">
      <c r="A17" s="146" t="s">
        <v>10</v>
      </c>
      <c r="B17" s="147" t="s">
        <v>10</v>
      </c>
      <c r="C17" s="71" t="s">
        <v>11</v>
      </c>
      <c r="D17" s="147" t="s">
        <v>10</v>
      </c>
      <c r="E17" s="147" t="s">
        <v>10</v>
      </c>
      <c r="F17" s="147" t="s">
        <v>10</v>
      </c>
      <c r="G17" s="149" t="s">
        <v>10</v>
      </c>
      <c r="H17" s="69"/>
      <c r="I17" s="61"/>
      <c r="J17" s="61"/>
      <c r="K17" s="61"/>
      <c r="L17" s="61"/>
      <c r="M17" s="61"/>
      <c r="N17" s="61"/>
      <c r="O17" s="61"/>
      <c r="P17" s="61"/>
    </row>
    <row r="18" spans="1:17">
      <c r="A18" s="64"/>
      <c r="B18" s="64"/>
      <c r="C18" s="64"/>
      <c r="D18" s="64"/>
      <c r="E18" s="64"/>
      <c r="F18" s="64"/>
      <c r="G18" s="64"/>
      <c r="H18" s="61"/>
      <c r="I18" s="61"/>
      <c r="J18" s="61"/>
      <c r="K18" s="61"/>
      <c r="L18" s="61"/>
      <c r="M18" s="61"/>
      <c r="N18" s="61"/>
      <c r="O18" s="61"/>
      <c r="P18" s="61"/>
    </row>
    <row r="19" spans="1:17" ht="33.75">
      <c r="A19" s="229" t="s">
        <v>21</v>
      </c>
      <c r="B19" s="229"/>
      <c r="C19" s="229"/>
      <c r="D19" s="64"/>
      <c r="E19" s="64"/>
      <c r="F19" s="64"/>
      <c r="G19" s="64"/>
      <c r="H19" s="61"/>
      <c r="I19" s="61"/>
      <c r="J19" s="61"/>
      <c r="K19" s="61"/>
      <c r="L19" s="61"/>
      <c r="M19" s="61"/>
      <c r="N19" s="61"/>
      <c r="O19" s="61"/>
      <c r="P19" s="61"/>
    </row>
    <row r="20" spans="1:17" ht="15.75" thickBot="1">
      <c r="A20" s="64"/>
      <c r="B20" s="64"/>
      <c r="C20" s="64"/>
      <c r="D20" s="64"/>
      <c r="E20" s="64"/>
      <c r="F20" s="64"/>
      <c r="G20" s="64"/>
      <c r="H20" s="61"/>
      <c r="I20" s="61"/>
      <c r="J20" s="61"/>
      <c r="K20" s="61"/>
      <c r="L20" s="61"/>
      <c r="M20" s="61"/>
      <c r="N20" s="61"/>
      <c r="O20" s="61"/>
      <c r="P20" s="61"/>
    </row>
    <row r="21" spans="1:17" ht="30" customHeight="1" thickBot="1">
      <c r="A21" s="56" t="s">
        <v>0</v>
      </c>
      <c r="B21" s="57" t="s">
        <v>1</v>
      </c>
      <c r="C21" s="57" t="s">
        <v>2</v>
      </c>
      <c r="D21" s="58" t="s">
        <v>3</v>
      </c>
      <c r="E21" s="57" t="s">
        <v>4</v>
      </c>
      <c r="F21" s="57" t="s">
        <v>5</v>
      </c>
      <c r="G21" s="59" t="s">
        <v>6</v>
      </c>
      <c r="H21" s="60"/>
      <c r="I21" s="61"/>
      <c r="J21" s="61"/>
      <c r="K21" s="61"/>
      <c r="L21" s="61"/>
      <c r="M21" s="61"/>
      <c r="N21" s="61"/>
      <c r="O21" s="61"/>
      <c r="P21" s="61"/>
      <c r="Q21" s="72"/>
    </row>
    <row r="22" spans="1:17" ht="24.95" customHeight="1">
      <c r="A22" s="65" t="s">
        <v>7</v>
      </c>
      <c r="B22" s="66">
        <v>1</v>
      </c>
      <c r="C22" s="66" t="s">
        <v>8</v>
      </c>
      <c r="D22" s="67">
        <v>30</v>
      </c>
      <c r="E22" s="66">
        <v>1430</v>
      </c>
      <c r="F22" s="66">
        <v>1910</v>
      </c>
      <c r="G22" s="68" t="s">
        <v>9</v>
      </c>
      <c r="H22" s="69"/>
      <c r="I22" s="69"/>
      <c r="J22" s="69"/>
      <c r="K22" s="69"/>
      <c r="L22" s="69"/>
      <c r="M22" s="69"/>
      <c r="N22" s="69"/>
      <c r="O22" s="69"/>
      <c r="P22" s="69"/>
      <c r="Q22" s="72"/>
    </row>
    <row r="23" spans="1:17" ht="24.95" customHeight="1">
      <c r="A23" s="200" t="s">
        <v>7</v>
      </c>
      <c r="B23" s="201">
        <v>4</v>
      </c>
      <c r="C23" s="201" t="s">
        <v>11</v>
      </c>
      <c r="D23" s="202">
        <v>30</v>
      </c>
      <c r="E23" s="201">
        <v>1430</v>
      </c>
      <c r="F23" s="201">
        <v>1910</v>
      </c>
      <c r="G23" s="203" t="s">
        <v>9</v>
      </c>
      <c r="H23" s="73"/>
      <c r="I23" s="74">
        <f>IF(A23=A3,0.25,0)</f>
        <v>0</v>
      </c>
      <c r="J23" s="74">
        <f>IF(B23=B3,0.25,0)</f>
        <v>0</v>
      </c>
      <c r="K23" s="75" t="s">
        <v>11</v>
      </c>
      <c r="L23" s="74">
        <f>IF(D23=D3,0.25,0)</f>
        <v>0</v>
      </c>
      <c r="M23" s="74">
        <f>IF(E23=E3,0.25,0)</f>
        <v>0</v>
      </c>
      <c r="N23" s="74">
        <f>IF(F23=F3,0.25,0)</f>
        <v>0</v>
      </c>
      <c r="O23" s="74">
        <f>IF(G23=G3,0.25,0)</f>
        <v>0</v>
      </c>
      <c r="P23" s="74"/>
      <c r="Q23" s="72"/>
    </row>
    <row r="24" spans="1:17" ht="24.95" customHeight="1">
      <c r="A24" s="200" t="s">
        <v>22</v>
      </c>
      <c r="B24" s="201">
        <v>1</v>
      </c>
      <c r="C24" s="201" t="s">
        <v>11</v>
      </c>
      <c r="D24" s="202">
        <v>30</v>
      </c>
      <c r="E24" s="201">
        <v>1430</v>
      </c>
      <c r="F24" s="201">
        <v>1910</v>
      </c>
      <c r="G24" s="203" t="s">
        <v>9</v>
      </c>
      <c r="H24" s="73"/>
      <c r="I24" s="74">
        <f t="shared" ref="I24:I37" si="0">IF(A24=A4,0.25,0)</f>
        <v>0</v>
      </c>
      <c r="J24" s="74">
        <f t="shared" ref="J24:J37" si="1">IF(B24=B4,0.25,0)</f>
        <v>0</v>
      </c>
      <c r="K24" s="75" t="s">
        <v>11</v>
      </c>
      <c r="L24" s="74">
        <f t="shared" ref="L24:L37" si="2">IF(D24=D4,0.25,0)</f>
        <v>0</v>
      </c>
      <c r="M24" s="74">
        <f t="shared" ref="M24:M37" si="3">IF(E24=E4,0.25,0)</f>
        <v>0</v>
      </c>
      <c r="N24" s="74">
        <f t="shared" ref="N24:N37" si="4">IF(F24=F4,0.25,0)</f>
        <v>0</v>
      </c>
      <c r="O24" s="74">
        <f t="shared" ref="O24:O37" si="5">IF(G24=G4,0.25,0)</f>
        <v>0</v>
      </c>
      <c r="P24" s="74"/>
      <c r="Q24" s="72"/>
    </row>
    <row r="25" spans="1:17" ht="24.95" customHeight="1">
      <c r="A25" s="200" t="s">
        <v>7</v>
      </c>
      <c r="B25" s="201">
        <v>5</v>
      </c>
      <c r="C25" s="201" t="s">
        <v>12</v>
      </c>
      <c r="D25" s="202">
        <v>30</v>
      </c>
      <c r="E25" s="201">
        <v>1430</v>
      </c>
      <c r="F25" s="201">
        <v>1910</v>
      </c>
      <c r="G25" s="203" t="s">
        <v>9</v>
      </c>
      <c r="H25" s="73"/>
      <c r="I25" s="74">
        <f t="shared" si="0"/>
        <v>0</v>
      </c>
      <c r="J25" s="74">
        <f t="shared" si="1"/>
        <v>0</v>
      </c>
      <c r="K25" s="75" t="s">
        <v>12</v>
      </c>
      <c r="L25" s="74">
        <f t="shared" si="2"/>
        <v>0</v>
      </c>
      <c r="M25" s="74">
        <f t="shared" si="3"/>
        <v>0</v>
      </c>
      <c r="N25" s="74">
        <f t="shared" si="4"/>
        <v>0</v>
      </c>
      <c r="O25" s="74">
        <f t="shared" si="5"/>
        <v>0</v>
      </c>
      <c r="P25" s="74"/>
      <c r="Q25" s="72"/>
    </row>
    <row r="26" spans="1:17" ht="24.95" customHeight="1">
      <c r="A26" s="200" t="s">
        <v>7</v>
      </c>
      <c r="B26" s="201">
        <v>4</v>
      </c>
      <c r="C26" s="201" t="s">
        <v>13</v>
      </c>
      <c r="D26" s="202">
        <v>30</v>
      </c>
      <c r="E26" s="201">
        <v>1430</v>
      </c>
      <c r="F26" s="201">
        <v>1910</v>
      </c>
      <c r="G26" s="203" t="s">
        <v>9</v>
      </c>
      <c r="H26" s="73"/>
      <c r="I26" s="74">
        <f t="shared" si="0"/>
        <v>0</v>
      </c>
      <c r="J26" s="74">
        <f t="shared" si="1"/>
        <v>0</v>
      </c>
      <c r="K26" s="75" t="s">
        <v>13</v>
      </c>
      <c r="L26" s="74">
        <f t="shared" si="2"/>
        <v>0</v>
      </c>
      <c r="M26" s="74">
        <f t="shared" si="3"/>
        <v>0</v>
      </c>
      <c r="N26" s="74">
        <f t="shared" si="4"/>
        <v>0</v>
      </c>
      <c r="O26" s="74">
        <f t="shared" si="5"/>
        <v>0</v>
      </c>
      <c r="P26" s="74"/>
      <c r="Q26" s="72"/>
    </row>
    <row r="27" spans="1:17" ht="24.95" customHeight="1">
      <c r="A27" s="200" t="s">
        <v>22</v>
      </c>
      <c r="B27" s="201">
        <v>1</v>
      </c>
      <c r="C27" s="201" t="s">
        <v>13</v>
      </c>
      <c r="D27" s="202">
        <v>30</v>
      </c>
      <c r="E27" s="201">
        <v>1430</v>
      </c>
      <c r="F27" s="201">
        <v>1910</v>
      </c>
      <c r="G27" s="203" t="s">
        <v>9</v>
      </c>
      <c r="H27" s="73"/>
      <c r="I27" s="74">
        <f t="shared" si="0"/>
        <v>0</v>
      </c>
      <c r="J27" s="74">
        <f t="shared" si="1"/>
        <v>0</v>
      </c>
      <c r="K27" s="75" t="s">
        <v>13</v>
      </c>
      <c r="L27" s="74">
        <f t="shared" si="2"/>
        <v>0</v>
      </c>
      <c r="M27" s="74">
        <f t="shared" si="3"/>
        <v>0</v>
      </c>
      <c r="N27" s="74">
        <f t="shared" si="4"/>
        <v>0</v>
      </c>
      <c r="O27" s="74">
        <f t="shared" si="5"/>
        <v>0</v>
      </c>
      <c r="P27" s="74"/>
      <c r="Q27" s="72"/>
    </row>
    <row r="28" spans="1:17" ht="24.95" customHeight="1">
      <c r="A28" s="200" t="s">
        <v>7</v>
      </c>
      <c r="B28" s="201">
        <v>5</v>
      </c>
      <c r="C28" s="201" t="s">
        <v>14</v>
      </c>
      <c r="D28" s="202">
        <v>30</v>
      </c>
      <c r="E28" s="201">
        <v>1430</v>
      </c>
      <c r="F28" s="201">
        <v>1910</v>
      </c>
      <c r="G28" s="203" t="s">
        <v>9</v>
      </c>
      <c r="H28" s="73"/>
      <c r="I28" s="74">
        <f t="shared" si="0"/>
        <v>0</v>
      </c>
      <c r="J28" s="74">
        <f t="shared" si="1"/>
        <v>0</v>
      </c>
      <c r="K28" s="75" t="s">
        <v>14</v>
      </c>
      <c r="L28" s="74">
        <f t="shared" si="2"/>
        <v>0</v>
      </c>
      <c r="M28" s="74">
        <f t="shared" si="3"/>
        <v>0</v>
      </c>
      <c r="N28" s="74">
        <f t="shared" si="4"/>
        <v>0</v>
      </c>
      <c r="O28" s="74">
        <f t="shared" si="5"/>
        <v>0</v>
      </c>
      <c r="P28" s="74"/>
      <c r="Q28" s="72"/>
    </row>
    <row r="29" spans="1:17" ht="24.95" customHeight="1">
      <c r="A29" s="200" t="s">
        <v>7</v>
      </c>
      <c r="B29" s="201">
        <v>4</v>
      </c>
      <c r="C29" s="201" t="s">
        <v>15</v>
      </c>
      <c r="D29" s="202">
        <v>30</v>
      </c>
      <c r="E29" s="201">
        <v>1430</v>
      </c>
      <c r="F29" s="201">
        <v>1910</v>
      </c>
      <c r="G29" s="203" t="s">
        <v>9</v>
      </c>
      <c r="H29" s="73"/>
      <c r="I29" s="74">
        <f t="shared" si="0"/>
        <v>0</v>
      </c>
      <c r="J29" s="74">
        <f t="shared" si="1"/>
        <v>0</v>
      </c>
      <c r="K29" s="75" t="s">
        <v>15</v>
      </c>
      <c r="L29" s="74">
        <f t="shared" si="2"/>
        <v>0</v>
      </c>
      <c r="M29" s="74">
        <f t="shared" si="3"/>
        <v>0</v>
      </c>
      <c r="N29" s="74">
        <f t="shared" si="4"/>
        <v>0</v>
      </c>
      <c r="O29" s="74">
        <f t="shared" si="5"/>
        <v>0</v>
      </c>
      <c r="P29" s="74"/>
      <c r="Q29" s="72"/>
    </row>
    <row r="30" spans="1:17" ht="24.95" customHeight="1">
      <c r="A30" s="200" t="s">
        <v>22</v>
      </c>
      <c r="B30" s="201">
        <v>1</v>
      </c>
      <c r="C30" s="201" t="s">
        <v>15</v>
      </c>
      <c r="D30" s="202">
        <v>30</v>
      </c>
      <c r="E30" s="201">
        <v>1430</v>
      </c>
      <c r="F30" s="201">
        <v>1910</v>
      </c>
      <c r="G30" s="203" t="s">
        <v>9</v>
      </c>
      <c r="H30" s="73"/>
      <c r="I30" s="74">
        <f t="shared" si="0"/>
        <v>0</v>
      </c>
      <c r="J30" s="74">
        <f t="shared" si="1"/>
        <v>0</v>
      </c>
      <c r="K30" s="75" t="s">
        <v>15</v>
      </c>
      <c r="L30" s="74">
        <f t="shared" si="2"/>
        <v>0</v>
      </c>
      <c r="M30" s="74">
        <f t="shared" si="3"/>
        <v>0</v>
      </c>
      <c r="N30" s="74">
        <f t="shared" si="4"/>
        <v>0</v>
      </c>
      <c r="O30" s="74">
        <f t="shared" si="5"/>
        <v>0</v>
      </c>
      <c r="P30" s="74"/>
      <c r="Q30" s="72"/>
    </row>
    <row r="31" spans="1:17" ht="24.95" customHeight="1">
      <c r="A31" s="200" t="s">
        <v>7</v>
      </c>
      <c r="B31" s="201">
        <v>5</v>
      </c>
      <c r="C31" s="201" t="s">
        <v>16</v>
      </c>
      <c r="D31" s="202">
        <v>30</v>
      </c>
      <c r="E31" s="201">
        <v>1430</v>
      </c>
      <c r="F31" s="201">
        <v>1910</v>
      </c>
      <c r="G31" s="203" t="s">
        <v>9</v>
      </c>
      <c r="H31" s="73"/>
      <c r="I31" s="74">
        <f t="shared" si="0"/>
        <v>0</v>
      </c>
      <c r="J31" s="74">
        <f t="shared" si="1"/>
        <v>0</v>
      </c>
      <c r="K31" s="75" t="s">
        <v>16</v>
      </c>
      <c r="L31" s="74">
        <f t="shared" si="2"/>
        <v>0</v>
      </c>
      <c r="M31" s="74">
        <f t="shared" si="3"/>
        <v>0</v>
      </c>
      <c r="N31" s="74">
        <f t="shared" si="4"/>
        <v>0</v>
      </c>
      <c r="O31" s="74">
        <f t="shared" si="5"/>
        <v>0</v>
      </c>
      <c r="P31" s="74"/>
      <c r="Q31" s="72"/>
    </row>
    <row r="32" spans="1:17" ht="24.95" customHeight="1">
      <c r="A32" s="200" t="s">
        <v>7</v>
      </c>
      <c r="B32" s="201">
        <v>4</v>
      </c>
      <c r="C32" s="201" t="s">
        <v>17</v>
      </c>
      <c r="D32" s="202">
        <v>30</v>
      </c>
      <c r="E32" s="201">
        <v>1430</v>
      </c>
      <c r="F32" s="201">
        <v>1910</v>
      </c>
      <c r="G32" s="203" t="s">
        <v>9</v>
      </c>
      <c r="H32" s="73"/>
      <c r="I32" s="74">
        <f t="shared" si="0"/>
        <v>0</v>
      </c>
      <c r="J32" s="74">
        <f t="shared" si="1"/>
        <v>0</v>
      </c>
      <c r="K32" s="75" t="s">
        <v>17</v>
      </c>
      <c r="L32" s="74">
        <f t="shared" si="2"/>
        <v>0</v>
      </c>
      <c r="M32" s="74">
        <f t="shared" si="3"/>
        <v>0</v>
      </c>
      <c r="N32" s="74">
        <f t="shared" si="4"/>
        <v>0</v>
      </c>
      <c r="O32" s="74">
        <f t="shared" si="5"/>
        <v>0</v>
      </c>
      <c r="P32" s="74"/>
      <c r="Q32" s="72"/>
    </row>
    <row r="33" spans="1:17" ht="24.95" customHeight="1">
      <c r="A33" s="200" t="s">
        <v>23</v>
      </c>
      <c r="B33" s="201">
        <v>1</v>
      </c>
      <c r="C33" s="201" t="s">
        <v>18</v>
      </c>
      <c r="D33" s="202">
        <v>30</v>
      </c>
      <c r="E33" s="201">
        <v>1500</v>
      </c>
      <c r="F33" s="201">
        <v>3270</v>
      </c>
      <c r="G33" s="203" t="s">
        <v>24</v>
      </c>
      <c r="H33" s="73"/>
      <c r="I33" s="74">
        <f t="shared" si="0"/>
        <v>0</v>
      </c>
      <c r="J33" s="74">
        <f t="shared" si="1"/>
        <v>0</v>
      </c>
      <c r="K33" s="75" t="s">
        <v>18</v>
      </c>
      <c r="L33" s="74">
        <f t="shared" si="2"/>
        <v>0</v>
      </c>
      <c r="M33" s="74">
        <f t="shared" si="3"/>
        <v>0</v>
      </c>
      <c r="N33" s="74">
        <f t="shared" si="4"/>
        <v>0</v>
      </c>
      <c r="O33" s="74">
        <f t="shared" si="5"/>
        <v>0</v>
      </c>
      <c r="P33" s="74"/>
      <c r="Q33" s="72"/>
    </row>
    <row r="34" spans="1:17" ht="24.95" customHeight="1">
      <c r="A34" s="200" t="s">
        <v>7</v>
      </c>
      <c r="B34" s="201">
        <v>17</v>
      </c>
      <c r="C34" s="201" t="s">
        <v>19</v>
      </c>
      <c r="D34" s="202">
        <v>30</v>
      </c>
      <c r="E34" s="201">
        <v>1430</v>
      </c>
      <c r="F34" s="201">
        <v>1910</v>
      </c>
      <c r="G34" s="203" t="s">
        <v>25</v>
      </c>
      <c r="H34" s="73"/>
      <c r="I34" s="74">
        <f t="shared" si="0"/>
        <v>0</v>
      </c>
      <c r="J34" s="74">
        <f t="shared" si="1"/>
        <v>0</v>
      </c>
      <c r="K34" s="75" t="s">
        <v>19</v>
      </c>
      <c r="L34" s="74">
        <f t="shared" si="2"/>
        <v>0</v>
      </c>
      <c r="M34" s="74">
        <f t="shared" si="3"/>
        <v>0</v>
      </c>
      <c r="N34" s="74">
        <f t="shared" si="4"/>
        <v>0</v>
      </c>
      <c r="O34" s="74">
        <f t="shared" si="5"/>
        <v>0</v>
      </c>
      <c r="P34" s="74"/>
      <c r="Q34" s="72"/>
    </row>
    <row r="35" spans="1:17" ht="24.95" customHeight="1">
      <c r="A35" s="200" t="s">
        <v>23</v>
      </c>
      <c r="B35" s="201">
        <v>1</v>
      </c>
      <c r="C35" s="201" t="s">
        <v>20</v>
      </c>
      <c r="D35" s="202">
        <v>30</v>
      </c>
      <c r="E35" s="201">
        <v>1500</v>
      </c>
      <c r="F35" s="201">
        <v>3270</v>
      </c>
      <c r="G35" s="203" t="s">
        <v>26</v>
      </c>
      <c r="H35" s="73"/>
      <c r="I35" s="74">
        <f t="shared" si="0"/>
        <v>0</v>
      </c>
      <c r="J35" s="74">
        <f t="shared" si="1"/>
        <v>0</v>
      </c>
      <c r="K35" s="75" t="s">
        <v>20</v>
      </c>
      <c r="L35" s="74">
        <f t="shared" si="2"/>
        <v>0</v>
      </c>
      <c r="M35" s="74">
        <f t="shared" si="3"/>
        <v>0</v>
      </c>
      <c r="N35" s="74">
        <f t="shared" si="4"/>
        <v>0</v>
      </c>
      <c r="O35" s="74">
        <f t="shared" si="5"/>
        <v>0</v>
      </c>
      <c r="P35" s="74"/>
      <c r="Q35" s="72"/>
    </row>
    <row r="36" spans="1:17" ht="24.95" customHeight="1">
      <c r="A36" s="200" t="s">
        <v>27</v>
      </c>
      <c r="B36" s="201">
        <v>6</v>
      </c>
      <c r="C36" s="201" t="s">
        <v>11</v>
      </c>
      <c r="D36" s="202">
        <v>35</v>
      </c>
      <c r="E36" s="201">
        <v>1430</v>
      </c>
      <c r="F36" s="201">
        <v>1910</v>
      </c>
      <c r="G36" s="203" t="s">
        <v>25</v>
      </c>
      <c r="H36" s="73"/>
      <c r="I36" s="74">
        <f t="shared" si="0"/>
        <v>0</v>
      </c>
      <c r="J36" s="74">
        <f t="shared" si="1"/>
        <v>0</v>
      </c>
      <c r="K36" s="75" t="s">
        <v>11</v>
      </c>
      <c r="L36" s="74">
        <f t="shared" si="2"/>
        <v>0</v>
      </c>
      <c r="M36" s="74">
        <f t="shared" si="3"/>
        <v>0</v>
      </c>
      <c r="N36" s="74">
        <f t="shared" si="4"/>
        <v>0</v>
      </c>
      <c r="O36" s="74">
        <f t="shared" si="5"/>
        <v>0</v>
      </c>
      <c r="P36" s="74"/>
      <c r="Q36" s="72"/>
    </row>
    <row r="37" spans="1:17" ht="24.95" customHeight="1" thickBot="1">
      <c r="A37" s="204" t="s">
        <v>7</v>
      </c>
      <c r="B37" s="205">
        <v>3</v>
      </c>
      <c r="C37" s="205" t="s">
        <v>11</v>
      </c>
      <c r="D37" s="206">
        <v>30</v>
      </c>
      <c r="E37" s="205">
        <v>1</v>
      </c>
      <c r="F37" s="205">
        <v>1</v>
      </c>
      <c r="G37" s="207" t="s">
        <v>25</v>
      </c>
      <c r="H37" s="73"/>
      <c r="I37" s="74">
        <f t="shared" si="0"/>
        <v>0</v>
      </c>
      <c r="J37" s="74">
        <f t="shared" si="1"/>
        <v>0</v>
      </c>
      <c r="K37" s="75" t="s">
        <v>11</v>
      </c>
      <c r="L37" s="74">
        <f t="shared" si="2"/>
        <v>0</v>
      </c>
      <c r="M37" s="74">
        <f t="shared" si="3"/>
        <v>0</v>
      </c>
      <c r="N37" s="74">
        <f t="shared" si="4"/>
        <v>0</v>
      </c>
      <c r="O37" s="74">
        <f t="shared" si="5"/>
        <v>0</v>
      </c>
      <c r="P37" s="74"/>
      <c r="Q37" s="72"/>
    </row>
    <row r="38" spans="1:17" ht="18.75">
      <c r="A38" s="76"/>
      <c r="B38" s="76"/>
      <c r="C38" s="76"/>
      <c r="D38" s="76"/>
      <c r="E38" s="76"/>
      <c r="F38" s="76"/>
      <c r="G38" s="76"/>
      <c r="H38" s="76"/>
      <c r="I38" s="77">
        <f>SUM(I23:I37)</f>
        <v>0</v>
      </c>
      <c r="J38" s="77">
        <f>SUM(J23:J37)</f>
        <v>0</v>
      </c>
      <c r="K38" s="77"/>
      <c r="L38" s="77">
        <f>SUM(L23:L37)</f>
        <v>0</v>
      </c>
      <c r="M38" s="77">
        <f>SUM(M23:M37)</f>
        <v>0</v>
      </c>
      <c r="N38" s="77">
        <f>SUM(N23:N37)</f>
        <v>0</v>
      </c>
      <c r="O38" s="77">
        <f>SUM(O23:O37)</f>
        <v>0</v>
      </c>
      <c r="P38" s="78">
        <f>SUM(I38:O38)</f>
        <v>0</v>
      </c>
    </row>
  </sheetData>
  <sheetProtection password="CC09" sheet="1" objects="1" scenarios="1" selectLockedCells="1"/>
  <mergeCells count="1">
    <mergeCell ref="A19:C19"/>
  </mergeCells>
  <dataValidations count="1">
    <dataValidation type="list" allowBlank="1" showInputMessage="1" showErrorMessage="1" sqref="G3:G17">
      <formula1>$H$7:$H$15</formula1>
    </dataValidation>
  </dataValidations>
  <pageMargins left="0.7" right="0.7" top="0.75" bottom="0.75" header="0.51180555555555496" footer="0.51180555555555496"/>
  <pageSetup paperSize="9" firstPageNumber="0" orientation="portrait" horizontalDpi="4294967294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I43"/>
  <sheetViews>
    <sheetView showGridLines="0" zoomScaleNormal="100" workbookViewId="0">
      <selection activeCell="D35" sqref="D35"/>
    </sheetView>
  </sheetViews>
  <sheetFormatPr baseColWidth="10" defaultColWidth="9.140625" defaultRowHeight="15"/>
  <cols>
    <col min="1" max="2" width="40.28515625" style="39"/>
    <col min="3" max="3" width="10.5703125" style="39"/>
    <col min="4" max="4" width="45.28515625" style="39" customWidth="1"/>
    <col min="5" max="5" width="14" style="39"/>
    <col min="6" max="1025" width="10.5703125" style="39"/>
    <col min="1026" max="16384" width="9.140625" style="39"/>
  </cols>
  <sheetData>
    <row r="1" spans="1:9" ht="15" customHeight="1">
      <c r="A1" s="3" t="s">
        <v>28</v>
      </c>
      <c r="F1" s="80">
        <f>E29+C31+C35</f>
        <v>0</v>
      </c>
      <c r="G1" s="2" t="s">
        <v>29</v>
      </c>
    </row>
    <row r="3" spans="1:9" s="4" customFormat="1" ht="30" customHeight="1">
      <c r="A3" s="230" t="s">
        <v>30</v>
      </c>
      <c r="B3" s="230"/>
    </row>
    <row r="4" spans="1:9" s="6" customFormat="1" ht="30" customHeight="1">
      <c r="A4" s="5" t="s">
        <v>31</v>
      </c>
      <c r="B4" s="143" t="s">
        <v>10</v>
      </c>
    </row>
    <row r="5" spans="1:9" s="6" customFormat="1" ht="30" customHeight="1">
      <c r="A5" s="5" t="s">
        <v>32</v>
      </c>
      <c r="B5" s="143" t="s">
        <v>10</v>
      </c>
    </row>
    <row r="6" spans="1:9" s="6" customFormat="1" ht="30" customHeight="1">
      <c r="A6" s="5" t="s">
        <v>33</v>
      </c>
      <c r="B6" s="143" t="s">
        <v>10</v>
      </c>
    </row>
    <row r="7" spans="1:9" s="6" customFormat="1" ht="30" customHeight="1">
      <c r="A7" s="5" t="s">
        <v>34</v>
      </c>
      <c r="B7" s="143" t="s">
        <v>10</v>
      </c>
    </row>
    <row r="8" spans="1:9" s="6" customFormat="1" ht="30" customHeight="1">
      <c r="A8" s="5" t="s">
        <v>35</v>
      </c>
      <c r="B8" s="143" t="s">
        <v>10</v>
      </c>
    </row>
    <row r="9" spans="1:9" s="6" customFormat="1" ht="30" customHeight="1">
      <c r="A9" s="5" t="s">
        <v>36</v>
      </c>
      <c r="B9" s="143" t="s">
        <v>10</v>
      </c>
    </row>
    <row r="10" spans="1:9" ht="15" customHeight="1">
      <c r="C10" s="7">
        <v>1</v>
      </c>
      <c r="D10" s="7">
        <v>0</v>
      </c>
      <c r="E10" s="8" t="s">
        <v>37</v>
      </c>
      <c r="F10" s="8" t="s">
        <v>38</v>
      </c>
      <c r="G10" s="8" t="s">
        <v>39</v>
      </c>
      <c r="H10" s="8"/>
      <c r="I10" s="8" t="s">
        <v>40</v>
      </c>
    </row>
    <row r="11" spans="1:9">
      <c r="C11" s="7">
        <v>2</v>
      </c>
      <c r="D11" s="7" t="s">
        <v>41</v>
      </c>
      <c r="E11" s="8" t="s">
        <v>42</v>
      </c>
      <c r="F11" s="8" t="s">
        <v>43</v>
      </c>
      <c r="G11" s="8" t="s">
        <v>44</v>
      </c>
      <c r="H11" s="8"/>
      <c r="I11" s="8" t="s">
        <v>45</v>
      </c>
    </row>
    <row r="12" spans="1:9">
      <c r="A12" s="9" t="s">
        <v>46</v>
      </c>
      <c r="B12" s="143" t="s">
        <v>10</v>
      </c>
      <c r="C12" s="7">
        <v>3</v>
      </c>
      <c r="D12" s="7" t="s">
        <v>47</v>
      </c>
      <c r="E12" s="8" t="s">
        <v>48</v>
      </c>
      <c r="F12" s="8" t="s">
        <v>49</v>
      </c>
      <c r="G12" s="8" t="s">
        <v>50</v>
      </c>
      <c r="H12" s="8"/>
      <c r="I12" s="8" t="s">
        <v>51</v>
      </c>
    </row>
    <row r="13" spans="1:9">
      <c r="C13" s="7">
        <v>4</v>
      </c>
      <c r="D13" s="7" t="s">
        <v>52</v>
      </c>
      <c r="E13" s="8" t="s">
        <v>10</v>
      </c>
      <c r="F13" s="8" t="s">
        <v>53</v>
      </c>
      <c r="G13" s="8" t="s">
        <v>54</v>
      </c>
      <c r="H13" s="8"/>
      <c r="I13" s="8" t="s">
        <v>55</v>
      </c>
    </row>
    <row r="14" spans="1:9">
      <c r="C14" s="7">
        <v>5</v>
      </c>
      <c r="D14" s="7" t="s">
        <v>56</v>
      </c>
      <c r="E14" s="8"/>
      <c r="F14" s="8" t="s">
        <v>57</v>
      </c>
      <c r="G14" s="8" t="s">
        <v>10</v>
      </c>
      <c r="H14" s="8"/>
      <c r="I14" s="8" t="s">
        <v>58</v>
      </c>
    </row>
    <row r="15" spans="1:9">
      <c r="C15" s="7" t="s">
        <v>10</v>
      </c>
      <c r="D15" s="7" t="s">
        <v>10</v>
      </c>
      <c r="E15" s="8"/>
      <c r="F15" s="8" t="s">
        <v>10</v>
      </c>
      <c r="G15" s="8"/>
      <c r="H15" s="8"/>
      <c r="I15" s="8" t="s">
        <v>59</v>
      </c>
    </row>
    <row r="16" spans="1:9">
      <c r="A16" s="3" t="s">
        <v>60</v>
      </c>
      <c r="B16" s="143" t="s">
        <v>10</v>
      </c>
      <c r="C16" s="8"/>
      <c r="D16" s="8"/>
      <c r="E16" s="8"/>
      <c r="F16" s="8"/>
      <c r="G16" s="8"/>
      <c r="H16" s="8"/>
      <c r="I16" s="8" t="s">
        <v>61</v>
      </c>
    </row>
    <row r="17" spans="1:9">
      <c r="A17" s="10"/>
      <c r="B17" s="10"/>
      <c r="C17" s="8"/>
      <c r="D17" s="8"/>
      <c r="E17" s="8"/>
      <c r="F17" s="8"/>
      <c r="G17" s="8"/>
      <c r="H17" s="8"/>
      <c r="I17" s="8" t="s">
        <v>10</v>
      </c>
    </row>
    <row r="18" spans="1:9" ht="33.75">
      <c r="A18" s="11" t="s">
        <v>21</v>
      </c>
      <c r="C18" s="8"/>
      <c r="D18" s="8"/>
      <c r="E18" s="8"/>
      <c r="F18" s="8"/>
      <c r="G18" s="8"/>
      <c r="H18" s="8"/>
      <c r="I18" s="8"/>
    </row>
    <row r="20" spans="1:9">
      <c r="A20" s="3" t="s">
        <v>28</v>
      </c>
    </row>
    <row r="22" spans="1:9" ht="30" customHeight="1">
      <c r="A22" s="230" t="s">
        <v>30</v>
      </c>
      <c r="B22" s="230"/>
      <c r="D22" s="31"/>
      <c r="E22" s="31"/>
    </row>
    <row r="23" spans="1:9" ht="30" customHeight="1">
      <c r="A23" s="5" t="s">
        <v>31</v>
      </c>
      <c r="B23" s="53">
        <v>2</v>
      </c>
      <c r="C23" s="42"/>
      <c r="D23" s="81"/>
      <c r="E23" s="55">
        <f>IF(B23=B4,1,0)</f>
        <v>0</v>
      </c>
    </row>
    <row r="24" spans="1:9" ht="30" customHeight="1">
      <c r="A24" s="5" t="s">
        <v>32</v>
      </c>
      <c r="B24" s="53" t="s">
        <v>56</v>
      </c>
      <c r="C24" s="42"/>
      <c r="D24" s="81"/>
      <c r="E24" s="55">
        <f t="shared" ref="E24:E28" si="0">IF(B24=B5,1,0)</f>
        <v>0</v>
      </c>
    </row>
    <row r="25" spans="1:9" ht="30" customHeight="1">
      <c r="A25" s="5" t="s">
        <v>33</v>
      </c>
      <c r="B25" s="53" t="s">
        <v>62</v>
      </c>
      <c r="C25" s="42"/>
      <c r="D25" s="81"/>
      <c r="E25" s="55">
        <f t="shared" si="0"/>
        <v>0</v>
      </c>
    </row>
    <row r="26" spans="1:9" ht="30" customHeight="1">
      <c r="A26" s="5" t="s">
        <v>34</v>
      </c>
      <c r="B26" s="53" t="s">
        <v>236</v>
      </c>
      <c r="C26" s="42"/>
      <c r="D26" s="81"/>
      <c r="E26" s="55">
        <f t="shared" si="0"/>
        <v>0</v>
      </c>
    </row>
    <row r="27" spans="1:9" ht="30" customHeight="1">
      <c r="A27" s="5" t="s">
        <v>35</v>
      </c>
      <c r="B27" s="53" t="s">
        <v>237</v>
      </c>
      <c r="C27" s="42"/>
      <c r="D27" s="81"/>
      <c r="E27" s="55">
        <f t="shared" si="0"/>
        <v>0</v>
      </c>
    </row>
    <row r="28" spans="1:9" ht="30" customHeight="1">
      <c r="A28" s="5" t="s">
        <v>36</v>
      </c>
      <c r="B28" s="53" t="s">
        <v>238</v>
      </c>
      <c r="C28" s="42"/>
      <c r="D28" s="81"/>
      <c r="E28" s="55">
        <f t="shared" si="0"/>
        <v>0</v>
      </c>
    </row>
    <row r="29" spans="1:9">
      <c r="B29" s="42"/>
      <c r="C29" s="42"/>
      <c r="D29" s="42"/>
      <c r="E29" s="55">
        <f>SUM(E23:E28)</f>
        <v>0</v>
      </c>
    </row>
    <row r="30" spans="1:9">
      <c r="B30" s="42"/>
      <c r="C30" s="42"/>
      <c r="D30" s="42"/>
      <c r="E30" s="42"/>
    </row>
    <row r="31" spans="1:9" ht="15" customHeight="1">
      <c r="A31" s="9" t="s">
        <v>63</v>
      </c>
      <c r="B31" s="82" t="s">
        <v>40</v>
      </c>
      <c r="C31" s="83">
        <f>IF(B31=B12,1,0)</f>
        <v>0</v>
      </c>
      <c r="D31" s="42"/>
      <c r="E31" s="42"/>
    </row>
    <row r="32" spans="1:9">
      <c r="B32" s="42"/>
      <c r="C32" s="42"/>
      <c r="D32" s="42"/>
      <c r="E32" s="42"/>
    </row>
    <row r="33" spans="1:5">
      <c r="B33" s="42"/>
      <c r="C33" s="42"/>
      <c r="D33" s="42"/>
      <c r="E33" s="42"/>
    </row>
    <row r="34" spans="1:5">
      <c r="B34" s="42"/>
      <c r="C34" s="42"/>
      <c r="D34" s="42"/>
      <c r="E34" s="42"/>
    </row>
    <row r="35" spans="1:5">
      <c r="A35" s="3" t="s">
        <v>60</v>
      </c>
      <c r="B35" s="82" t="s">
        <v>64</v>
      </c>
      <c r="C35" s="83">
        <f>IF(B35=B16,1,0)</f>
        <v>0</v>
      </c>
      <c r="D35" s="42"/>
      <c r="E35" s="42"/>
    </row>
    <row r="36" spans="1:5">
      <c r="B36" s="42"/>
      <c r="C36" s="42"/>
      <c r="D36" s="42"/>
      <c r="E36" s="42"/>
    </row>
    <row r="37" spans="1:5">
      <c r="B37" s="10"/>
    </row>
    <row r="38" spans="1:5">
      <c r="A38" s="10"/>
    </row>
    <row r="41" spans="1:5">
      <c r="A41" s="12" t="s">
        <v>64</v>
      </c>
    </row>
    <row r="42" spans="1:5">
      <c r="A42" s="12" t="s">
        <v>65</v>
      </c>
    </row>
    <row r="43" spans="1:5">
      <c r="A43" s="8" t="s">
        <v>10</v>
      </c>
    </row>
  </sheetData>
  <sheetProtection password="CC09" sheet="1" objects="1" scenarios="1" selectLockedCells="1"/>
  <mergeCells count="2">
    <mergeCell ref="A3:B3"/>
    <mergeCell ref="A22:B22"/>
  </mergeCells>
  <dataValidations count="7">
    <dataValidation type="list" allowBlank="1" showInputMessage="1" showErrorMessage="1" sqref="B4">
      <formula1>$C$10:$C$15</formula1>
      <formula2>0</formula2>
    </dataValidation>
    <dataValidation type="list" allowBlank="1" showInputMessage="1" showErrorMessage="1" sqref="B5">
      <formula1>$D$10:$D$15</formula1>
      <formula2>0</formula2>
    </dataValidation>
    <dataValidation type="list" allowBlank="1" showInputMessage="1" showErrorMessage="1" sqref="B7">
      <formula1>$E$10:$E$13</formula1>
      <formula2>0</formula2>
    </dataValidation>
    <dataValidation type="list" allowBlank="1" showInputMessage="1" showErrorMessage="1" sqref="B8">
      <formula1>$F$10:$F$15</formula1>
      <formula2>0</formula2>
    </dataValidation>
    <dataValidation type="list" allowBlank="1" showInputMessage="1" showErrorMessage="1" sqref="B9">
      <formula1>$G$10:$G$14</formula1>
      <formula2>0</formula2>
    </dataValidation>
    <dataValidation type="list" allowBlank="1" showInputMessage="1" showErrorMessage="1" sqref="B12 B31">
      <formula1>$I$10:$I$17</formula1>
      <formula2>0</formula2>
    </dataValidation>
    <dataValidation type="list" allowBlank="1" showInputMessage="1" showErrorMessage="1" sqref="B16 B35">
      <formula1>$A$41:$A$43</formula1>
      <formula2>0</formula2>
    </dataValidation>
  </dataValidations>
  <pageMargins left="0.7" right="0.7" top="0.75" bottom="0.75" header="0.51180555555555496" footer="0.51180555555555496"/>
  <pageSetup paperSize="9" firstPageNumber="0" orientation="portrait" horizontalDpi="4294967294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3"/>
  <sheetViews>
    <sheetView showGridLines="0" zoomScaleNormal="100" workbookViewId="0">
      <selection activeCell="D35" sqref="D35"/>
    </sheetView>
  </sheetViews>
  <sheetFormatPr baseColWidth="10" defaultColWidth="9.140625" defaultRowHeight="15"/>
  <cols>
    <col min="1" max="2" width="40.28515625" style="39"/>
    <col min="3" max="3" width="10.5703125" style="39"/>
    <col min="4" max="4" width="40.28515625" style="39"/>
    <col min="5" max="5" width="14" style="39"/>
    <col min="6" max="1025" width="10.5703125" style="39"/>
    <col min="1026" max="16384" width="9.140625" style="39"/>
  </cols>
  <sheetData>
    <row r="1" spans="1:8" ht="30" customHeight="1" thickBot="1">
      <c r="A1" s="5" t="s">
        <v>66</v>
      </c>
      <c r="B1" s="13">
        <v>1350</v>
      </c>
      <c r="G1" s="80">
        <f>E64+F50+F51</f>
        <v>0</v>
      </c>
      <c r="H1" s="33" t="s">
        <v>215</v>
      </c>
    </row>
    <row r="2" spans="1:8" ht="30" customHeight="1">
      <c r="A2" s="5" t="s">
        <v>67</v>
      </c>
      <c r="B2" s="13">
        <v>1798</v>
      </c>
    </row>
    <row r="3" spans="1:8" ht="30" customHeight="1">
      <c r="A3" s="5" t="s">
        <v>68</v>
      </c>
      <c r="B3" s="13">
        <v>1318</v>
      </c>
    </row>
    <row r="4" spans="1:8" ht="30" customHeight="1">
      <c r="A4" s="35" t="s">
        <v>200</v>
      </c>
      <c r="B4" s="141" t="s">
        <v>10</v>
      </c>
    </row>
    <row r="5" spans="1:8" ht="30" customHeight="1">
      <c r="A5" s="35" t="s">
        <v>201</v>
      </c>
      <c r="B5" s="141" t="s">
        <v>10</v>
      </c>
    </row>
    <row r="6" spans="1:8" ht="30" customHeight="1">
      <c r="A6" s="5" t="s">
        <v>71</v>
      </c>
      <c r="B6" s="141" t="s">
        <v>10</v>
      </c>
    </row>
    <row r="7" spans="1:8" ht="30" customHeight="1">
      <c r="A7" s="5" t="s">
        <v>72</v>
      </c>
      <c r="B7" s="141" t="s">
        <v>10</v>
      </c>
    </row>
    <row r="8" spans="1:8" ht="30" customHeight="1">
      <c r="A8" s="5" t="s">
        <v>73</v>
      </c>
      <c r="B8" s="141" t="s">
        <v>10</v>
      </c>
      <c r="C8" s="42">
        <v>1</v>
      </c>
      <c r="D8" s="42">
        <v>2</v>
      </c>
      <c r="E8" s="42">
        <v>3</v>
      </c>
      <c r="F8" s="42">
        <v>4</v>
      </c>
      <c r="G8" s="42">
        <v>5</v>
      </c>
      <c r="H8" s="42" t="s">
        <v>10</v>
      </c>
    </row>
    <row r="9" spans="1:8" ht="30" customHeight="1">
      <c r="A9" s="5" t="s">
        <v>74</v>
      </c>
      <c r="B9" s="141" t="s">
        <v>10</v>
      </c>
    </row>
    <row r="10" spans="1:8" ht="30" customHeight="1">
      <c r="A10" s="5" t="s">
        <v>75</v>
      </c>
      <c r="B10" s="141" t="s">
        <v>10</v>
      </c>
    </row>
    <row r="11" spans="1:8" ht="30" customHeight="1">
      <c r="A11" s="35" t="s">
        <v>199</v>
      </c>
      <c r="B11" s="141" t="s">
        <v>10</v>
      </c>
    </row>
    <row r="12" spans="1:8" ht="30" customHeight="1">
      <c r="A12" s="35" t="s">
        <v>203</v>
      </c>
      <c r="B12" s="141" t="s">
        <v>10</v>
      </c>
    </row>
    <row r="13" spans="1:8">
      <c r="B13" s="34" t="s">
        <v>198</v>
      </c>
    </row>
    <row r="14" spans="1:8" ht="18.75">
      <c r="A14" s="36" t="s">
        <v>202</v>
      </c>
    </row>
    <row r="16" spans="1:8" ht="18">
      <c r="A16" s="35" t="s">
        <v>204</v>
      </c>
      <c r="B16" s="142" t="s">
        <v>10</v>
      </c>
      <c r="C16" s="19"/>
      <c r="D16" s="19"/>
      <c r="E16" s="19"/>
      <c r="F16" s="19"/>
      <c r="G16" s="19"/>
    </row>
    <row r="17" spans="1:5" ht="18">
      <c r="A17" s="35" t="s">
        <v>205</v>
      </c>
      <c r="B17" s="142" t="s">
        <v>10</v>
      </c>
      <c r="C17" s="42" t="s">
        <v>206</v>
      </c>
      <c r="D17" s="42" t="s">
        <v>207</v>
      </c>
      <c r="E17" s="42" t="s">
        <v>10</v>
      </c>
    </row>
    <row r="20" spans="1:5">
      <c r="A20" s="16" t="s">
        <v>76</v>
      </c>
    </row>
    <row r="22" spans="1:5" ht="23.25">
      <c r="A22" s="41" t="s">
        <v>208</v>
      </c>
      <c r="B22" s="142" t="s">
        <v>10</v>
      </c>
      <c r="C22" s="39" t="s">
        <v>211</v>
      </c>
    </row>
    <row r="23" spans="1:5" ht="15.75">
      <c r="A23" s="35" t="s">
        <v>209</v>
      </c>
      <c r="B23" s="142" t="s">
        <v>10</v>
      </c>
      <c r="C23" s="39" t="s">
        <v>211</v>
      </c>
    </row>
    <row r="24" spans="1:5" ht="15.75">
      <c r="A24" s="35" t="s">
        <v>210</v>
      </c>
      <c r="B24" s="142" t="s">
        <v>10</v>
      </c>
    </row>
    <row r="27" spans="1:5">
      <c r="A27" s="16" t="s">
        <v>212</v>
      </c>
    </row>
    <row r="28" spans="1:5">
      <c r="A28" s="234" t="s">
        <v>10</v>
      </c>
      <c r="B28" s="234"/>
      <c r="C28" s="42" t="s">
        <v>213</v>
      </c>
    </row>
    <row r="29" spans="1:5">
      <c r="C29" s="42" t="s">
        <v>214</v>
      </c>
    </row>
    <row r="30" spans="1:5">
      <c r="C30" s="42" t="s">
        <v>10</v>
      </c>
    </row>
    <row r="31" spans="1:5">
      <c r="B31" s="34"/>
    </row>
    <row r="32" spans="1:5" ht="33.75">
      <c r="A32" s="37" t="s">
        <v>21</v>
      </c>
    </row>
    <row r="34" spans="1:7" ht="30" customHeight="1">
      <c r="A34" s="5" t="s">
        <v>66</v>
      </c>
      <c r="B34" s="14">
        <v>1350</v>
      </c>
    </row>
    <row r="35" spans="1:7" ht="30" customHeight="1">
      <c r="A35" s="5" t="s">
        <v>67</v>
      </c>
      <c r="B35" s="15">
        <v>1.798</v>
      </c>
    </row>
    <row r="36" spans="1:7" ht="30" customHeight="1">
      <c r="A36" s="5" t="s">
        <v>68</v>
      </c>
      <c r="B36" s="15">
        <v>1.3180000000000001</v>
      </c>
    </row>
    <row r="37" spans="1:7" ht="30" customHeight="1">
      <c r="A37" s="5" t="s">
        <v>69</v>
      </c>
      <c r="B37" s="84">
        <f>ROUND(B2/B3,1)</f>
        <v>1.4</v>
      </c>
      <c r="C37" s="42"/>
      <c r="D37" s="42"/>
      <c r="E37" s="85">
        <f t="shared" ref="E37:E45" si="0">IF(B37=B4,2,0)</f>
        <v>0</v>
      </c>
      <c r="F37" s="42">
        <v>2</v>
      </c>
      <c r="G37" s="42"/>
    </row>
    <row r="38" spans="1:7" ht="30" customHeight="1">
      <c r="A38" s="5" t="s">
        <v>70</v>
      </c>
      <c r="B38" s="84">
        <f>ROUND(B3/B2,1)</f>
        <v>0.7</v>
      </c>
      <c r="C38" s="42"/>
      <c r="D38" s="42"/>
      <c r="E38" s="85">
        <f t="shared" si="0"/>
        <v>0</v>
      </c>
      <c r="F38" s="42">
        <v>2</v>
      </c>
      <c r="G38" s="42"/>
    </row>
    <row r="39" spans="1:7" ht="30" customHeight="1">
      <c r="A39" s="5" t="s">
        <v>71</v>
      </c>
      <c r="B39" s="84">
        <f>ROUND(B2*B3/1000000,1)</f>
        <v>2.4</v>
      </c>
      <c r="C39" s="42"/>
      <c r="D39" s="42"/>
      <c r="E39" s="85">
        <f t="shared" si="0"/>
        <v>0</v>
      </c>
      <c r="F39" s="42">
        <v>2</v>
      </c>
      <c r="G39" s="42"/>
    </row>
    <row r="40" spans="1:7" ht="30" customHeight="1">
      <c r="A40" s="5" t="s">
        <v>72</v>
      </c>
      <c r="B40" s="86">
        <v>4</v>
      </c>
      <c r="C40" s="42"/>
      <c r="D40" s="42"/>
      <c r="E40" s="85">
        <f t="shared" si="0"/>
        <v>0</v>
      </c>
      <c r="F40" s="42">
        <v>2</v>
      </c>
      <c r="G40" s="42"/>
    </row>
    <row r="41" spans="1:7" ht="30" customHeight="1">
      <c r="A41" s="5" t="s">
        <v>73</v>
      </c>
      <c r="B41" s="87">
        <v>1</v>
      </c>
      <c r="C41" s="42"/>
      <c r="D41" s="42"/>
      <c r="E41" s="85">
        <f t="shared" si="0"/>
        <v>0</v>
      </c>
      <c r="F41" s="42">
        <v>2</v>
      </c>
      <c r="G41" s="42"/>
    </row>
    <row r="42" spans="1:7" ht="30" customHeight="1">
      <c r="A42" s="5" t="s">
        <v>74</v>
      </c>
      <c r="B42" s="88">
        <v>1.6</v>
      </c>
      <c r="C42" s="42"/>
      <c r="D42" s="42"/>
      <c r="E42" s="85">
        <f t="shared" si="0"/>
        <v>0</v>
      </c>
      <c r="F42" s="42">
        <v>2</v>
      </c>
      <c r="G42" s="42"/>
    </row>
    <row r="43" spans="1:7" ht="30" customHeight="1">
      <c r="A43" s="5" t="s">
        <v>75</v>
      </c>
      <c r="B43" s="87">
        <v>1</v>
      </c>
      <c r="C43" s="42"/>
      <c r="D43" s="42"/>
      <c r="E43" s="85">
        <f t="shared" si="0"/>
        <v>0</v>
      </c>
      <c r="F43" s="42">
        <v>2</v>
      </c>
      <c r="G43" s="42"/>
    </row>
    <row r="44" spans="1:7" ht="30" customHeight="1">
      <c r="A44" s="35" t="s">
        <v>199</v>
      </c>
      <c r="B44" s="84">
        <v>5.66</v>
      </c>
      <c r="C44" s="42"/>
      <c r="D44" s="42"/>
      <c r="E44" s="85">
        <f t="shared" si="0"/>
        <v>0</v>
      </c>
      <c r="F44" s="42">
        <v>2</v>
      </c>
      <c r="G44" s="42"/>
    </row>
    <row r="45" spans="1:7" ht="30" customHeight="1">
      <c r="A45" s="35" t="s">
        <v>203</v>
      </c>
      <c r="B45" s="84">
        <f>B44*B41</f>
        <v>5.66</v>
      </c>
      <c r="C45" s="42"/>
      <c r="D45" s="42"/>
      <c r="E45" s="85">
        <f t="shared" si="0"/>
        <v>0</v>
      </c>
      <c r="F45" s="42">
        <v>2</v>
      </c>
      <c r="G45" s="42"/>
    </row>
    <row r="46" spans="1:7">
      <c r="B46" s="34" t="s">
        <v>198</v>
      </c>
      <c r="F46" s="42">
        <f>SUM(F37:F45)</f>
        <v>18</v>
      </c>
      <c r="G46" s="42"/>
    </row>
    <row r="47" spans="1:7">
      <c r="F47" s="42"/>
      <c r="G47" s="42"/>
    </row>
    <row r="48" spans="1:7" ht="18.75">
      <c r="A48" s="36" t="s">
        <v>202</v>
      </c>
      <c r="F48" s="42"/>
      <c r="G48" s="42"/>
    </row>
    <row r="49" spans="1:7">
      <c r="F49" s="42"/>
      <c r="G49" s="42"/>
    </row>
    <row r="50" spans="1:7" ht="18">
      <c r="A50" s="35" t="s">
        <v>204</v>
      </c>
      <c r="B50" s="84">
        <v>6.25</v>
      </c>
      <c r="C50" s="19"/>
      <c r="D50" s="19"/>
      <c r="E50" s="19"/>
      <c r="F50" s="85">
        <f>IF(B50=B16,2,0)</f>
        <v>0</v>
      </c>
      <c r="G50" s="89"/>
    </row>
    <row r="51" spans="1:7" ht="18">
      <c r="A51" s="35" t="s">
        <v>205</v>
      </c>
      <c r="B51" s="84" t="s">
        <v>206</v>
      </c>
      <c r="C51" s="42" t="s">
        <v>206</v>
      </c>
      <c r="D51" s="42" t="s">
        <v>207</v>
      </c>
      <c r="E51" s="42" t="s">
        <v>10</v>
      </c>
      <c r="F51" s="85">
        <f>IF(B51=B17,2,0)</f>
        <v>0</v>
      </c>
      <c r="G51" s="42"/>
    </row>
    <row r="52" spans="1:7">
      <c r="B52" s="42"/>
    </row>
    <row r="53" spans="1:7">
      <c r="B53" s="42"/>
    </row>
    <row r="54" spans="1:7">
      <c r="A54" s="16" t="s">
        <v>76</v>
      </c>
      <c r="B54" s="42"/>
    </row>
    <row r="55" spans="1:7">
      <c r="B55" s="42"/>
      <c r="D55" s="42"/>
      <c r="E55" s="42"/>
    </row>
    <row r="56" spans="1:7" ht="23.25">
      <c r="A56" s="41" t="s">
        <v>208</v>
      </c>
      <c r="B56" s="84">
        <v>13.2</v>
      </c>
      <c r="C56" s="39" t="s">
        <v>211</v>
      </c>
      <c r="D56" s="42"/>
      <c r="E56" s="85">
        <f>IF(B56=B22,2,0)</f>
        <v>0</v>
      </c>
    </row>
    <row r="57" spans="1:7" ht="15.75">
      <c r="A57" s="35" t="s">
        <v>209</v>
      </c>
      <c r="B57" s="84">
        <f>B3/60</f>
        <v>21.966666666666665</v>
      </c>
      <c r="C57" s="39" t="s">
        <v>211</v>
      </c>
      <c r="D57" s="42"/>
      <c r="E57" s="85">
        <f t="shared" ref="E57:E58" si="1">IF(B57=B23,2,0)</f>
        <v>0</v>
      </c>
    </row>
    <row r="58" spans="1:7" ht="15.75">
      <c r="A58" s="35" t="s">
        <v>210</v>
      </c>
      <c r="B58" s="84" t="s">
        <v>206</v>
      </c>
      <c r="D58" s="42"/>
      <c r="E58" s="85">
        <f t="shared" si="1"/>
        <v>0</v>
      </c>
    </row>
    <row r="59" spans="1:7">
      <c r="D59" s="42"/>
      <c r="E59" s="42"/>
    </row>
    <row r="60" spans="1:7">
      <c r="D60" s="42"/>
      <c r="E60" s="42"/>
    </row>
    <row r="61" spans="1:7">
      <c r="A61" s="16" t="s">
        <v>212</v>
      </c>
      <c r="D61" s="42"/>
      <c r="E61" s="42"/>
    </row>
    <row r="62" spans="1:7">
      <c r="A62" s="233" t="s">
        <v>213</v>
      </c>
      <c r="B62" s="233"/>
      <c r="C62" s="42" t="s">
        <v>213</v>
      </c>
      <c r="D62" s="42"/>
      <c r="E62" s="85">
        <f>IF(A62=A28,2,0)</f>
        <v>0</v>
      </c>
    </row>
    <row r="63" spans="1:7">
      <c r="C63" s="42" t="s">
        <v>214</v>
      </c>
      <c r="D63" s="42"/>
      <c r="E63" s="42"/>
    </row>
    <row r="64" spans="1:7">
      <c r="C64" s="42" t="s">
        <v>10</v>
      </c>
      <c r="D64" s="42"/>
      <c r="E64" s="83">
        <f>SUM(E37:E63)</f>
        <v>0</v>
      </c>
    </row>
    <row r="75" spans="2:4">
      <c r="B75" s="17"/>
    </row>
    <row r="76" spans="2:4">
      <c r="B76" s="17"/>
    </row>
    <row r="77" spans="2:4">
      <c r="B77" s="17"/>
      <c r="D77" s="20"/>
    </row>
    <row r="78" spans="2:4">
      <c r="B78" s="17"/>
    </row>
    <row r="79" spans="2:4">
      <c r="B79" s="17"/>
    </row>
    <row r="80" spans="2:4">
      <c r="B80" s="17"/>
    </row>
    <row r="81" spans="1:7">
      <c r="B81" s="17"/>
    </row>
    <row r="82" spans="1:7">
      <c r="B82" s="17"/>
    </row>
    <row r="83" spans="1:7">
      <c r="B83" s="17"/>
    </row>
    <row r="84" spans="1:7">
      <c r="B84" s="17"/>
    </row>
    <row r="85" spans="1:7">
      <c r="B85" s="17"/>
    </row>
    <row r="86" spans="1:7">
      <c r="B86" s="17"/>
    </row>
    <row r="87" spans="1:7">
      <c r="B87" s="17"/>
    </row>
    <row r="88" spans="1:7">
      <c r="B88" s="17"/>
    </row>
    <row r="90" spans="1:7">
      <c r="A90" s="16"/>
    </row>
    <row r="92" spans="1:7">
      <c r="B92" s="231"/>
      <c r="C92" s="231"/>
      <c r="D92" s="231"/>
      <c r="E92" s="231"/>
      <c r="F92" s="231"/>
      <c r="G92" s="231"/>
    </row>
    <row r="93" spans="1:7">
      <c r="B93" s="232"/>
      <c r="C93" s="232"/>
      <c r="D93" s="232"/>
      <c r="E93" s="232"/>
      <c r="F93" s="232"/>
      <c r="G93" s="232"/>
    </row>
  </sheetData>
  <sheetProtection password="CC09" sheet="1" objects="1" scenarios="1" selectLockedCells="1"/>
  <mergeCells count="3">
    <mergeCell ref="B92:G93"/>
    <mergeCell ref="A62:B62"/>
    <mergeCell ref="A28:B28"/>
  </mergeCells>
  <dataValidations count="3">
    <dataValidation type="list" allowBlank="1" showInputMessage="1" showErrorMessage="1" sqref="B7 B40">
      <formula1>$C$8:$H$8</formula1>
    </dataValidation>
    <dataValidation type="list" allowBlank="1" showInputMessage="1" showErrorMessage="1" sqref="B51 B58 B17 B24">
      <formula1>$C$51:$E$51</formula1>
    </dataValidation>
    <dataValidation type="list" allowBlank="1" showInputMessage="1" showErrorMessage="1" sqref="A62:B62 A28:B28">
      <formula1>$C$62:$C$64</formula1>
    </dataValidation>
  </dataValidations>
  <pageMargins left="0.7" right="0.7" top="0.75" bottom="0.75" header="0.51180555555555496" footer="0.51180555555555496"/>
  <pageSetup paperSize="9" firstPageNumber="0" orientation="portrait" horizontalDpi="4294967294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O76"/>
  <sheetViews>
    <sheetView showGridLines="0" zoomScaleNormal="100" workbookViewId="0">
      <selection activeCell="D35" sqref="D35"/>
    </sheetView>
  </sheetViews>
  <sheetFormatPr baseColWidth="10" defaultColWidth="9.140625" defaultRowHeight="15"/>
  <cols>
    <col min="1" max="1025" width="10.5703125" style="39"/>
    <col min="1026" max="16384" width="9.140625" style="39"/>
  </cols>
  <sheetData>
    <row r="1" spans="14:15" ht="19.5" thickBot="1">
      <c r="N1" s="80">
        <f>I52*20/14</f>
        <v>0</v>
      </c>
      <c r="O1" s="33" t="s">
        <v>226</v>
      </c>
    </row>
    <row r="25" spans="1:5" ht="16.5" customHeight="1">
      <c r="A25" s="4" t="s">
        <v>221</v>
      </c>
      <c r="B25" s="43"/>
      <c r="C25" s="43"/>
      <c r="D25" s="140" t="s">
        <v>10</v>
      </c>
      <c r="E25" s="4" t="s">
        <v>223</v>
      </c>
    </row>
    <row r="27" spans="1:5" ht="22.5" customHeight="1">
      <c r="A27" s="44" t="s">
        <v>216</v>
      </c>
      <c r="B27" s="140" t="s">
        <v>10</v>
      </c>
    </row>
    <row r="28" spans="1:5" ht="22.5" customHeight="1">
      <c r="A28" s="44" t="s">
        <v>217</v>
      </c>
      <c r="B28" s="140" t="s">
        <v>10</v>
      </c>
    </row>
    <row r="29" spans="1:5" ht="22.5" customHeight="1">
      <c r="A29" s="44" t="s">
        <v>218</v>
      </c>
      <c r="B29" s="140" t="s">
        <v>10</v>
      </c>
    </row>
    <row r="30" spans="1:5" ht="22.5" customHeight="1">
      <c r="A30" s="44" t="s">
        <v>219</v>
      </c>
      <c r="B30" s="140" t="s">
        <v>10</v>
      </c>
    </row>
    <row r="31" spans="1:5" ht="22.5" customHeight="1">
      <c r="A31" s="44" t="s">
        <v>220</v>
      </c>
      <c r="B31" s="140" t="s">
        <v>10</v>
      </c>
    </row>
    <row r="32" spans="1:5" ht="22.5" customHeight="1"/>
    <row r="33" spans="1:10" ht="22.5" customHeight="1">
      <c r="A33" s="39" t="s">
        <v>222</v>
      </c>
      <c r="B33" s="140" t="s">
        <v>10</v>
      </c>
    </row>
    <row r="36" spans="1:10">
      <c r="A36" s="45" t="s">
        <v>212</v>
      </c>
      <c r="C36" s="235" t="s">
        <v>10</v>
      </c>
      <c r="D36" s="236"/>
      <c r="E36" s="236"/>
      <c r="F36" s="236"/>
      <c r="G36" s="236"/>
      <c r="H36" s="237"/>
    </row>
    <row r="37" spans="1:10">
      <c r="C37" s="42" t="s">
        <v>224</v>
      </c>
    </row>
    <row r="38" spans="1:10">
      <c r="C38" s="42" t="s">
        <v>225</v>
      </c>
    </row>
    <row r="39" spans="1:10">
      <c r="C39" s="42" t="s">
        <v>10</v>
      </c>
    </row>
    <row r="40" spans="1:10" ht="15" customHeight="1"/>
    <row r="42" spans="1:10" ht="33.75">
      <c r="A42" s="238" t="s">
        <v>21</v>
      </c>
      <c r="B42" s="238"/>
      <c r="C42" s="238"/>
      <c r="D42" s="238"/>
    </row>
    <row r="43" spans="1:10" ht="16.5" customHeight="1">
      <c r="A43" s="4" t="s">
        <v>221</v>
      </c>
      <c r="B43" s="43"/>
      <c r="C43" s="43"/>
      <c r="D43" s="50">
        <v>10.45</v>
      </c>
      <c r="E43" s="4" t="s">
        <v>223</v>
      </c>
      <c r="I43" s="93">
        <f>IF(D43=D25,2,0)</f>
        <v>0</v>
      </c>
    </row>
    <row r="44" spans="1:10">
      <c r="I44" s="47"/>
    </row>
    <row r="45" spans="1:10" ht="22.5" customHeight="1">
      <c r="A45" s="44" t="s">
        <v>216</v>
      </c>
      <c r="B45" s="90">
        <f>ROUND((2.5*(1.364*0.864)*10*10)/2,1)</f>
        <v>147.30000000000001</v>
      </c>
      <c r="C45" s="51"/>
      <c r="D45" s="51"/>
      <c r="E45" s="51"/>
      <c r="F45" s="51"/>
      <c r="G45" s="51"/>
      <c r="H45" s="51"/>
      <c r="I45" s="91">
        <f>IF(B45=B27,2,0)</f>
        <v>0</v>
      </c>
      <c r="J45" s="51"/>
    </row>
    <row r="46" spans="1:10" ht="22.5" customHeight="1">
      <c r="A46" s="44" t="s">
        <v>217</v>
      </c>
      <c r="B46" s="50">
        <v>6.5</v>
      </c>
      <c r="C46" s="51"/>
      <c r="D46" s="51"/>
      <c r="E46" s="51"/>
      <c r="F46" s="51"/>
      <c r="G46" s="51"/>
      <c r="H46" s="51"/>
      <c r="I46" s="91">
        <f t="shared" ref="I46:I49" si="0">IF(B46=B28,2,0)</f>
        <v>0</v>
      </c>
      <c r="J46" s="51"/>
    </row>
    <row r="47" spans="1:10" ht="22.5" customHeight="1">
      <c r="A47" s="44" t="s">
        <v>218</v>
      </c>
      <c r="B47" s="50">
        <v>137.6</v>
      </c>
      <c r="C47" s="51"/>
      <c r="D47" s="51"/>
      <c r="E47" s="51"/>
      <c r="F47" s="51"/>
      <c r="G47" s="51"/>
      <c r="H47" s="51"/>
      <c r="I47" s="91">
        <f t="shared" si="0"/>
        <v>0</v>
      </c>
      <c r="J47" s="51"/>
    </row>
    <row r="48" spans="1:10" ht="22.5" customHeight="1">
      <c r="A48" s="44" t="s">
        <v>219</v>
      </c>
      <c r="B48" s="50">
        <v>7000000</v>
      </c>
      <c r="C48" s="51"/>
      <c r="D48" s="51"/>
      <c r="E48" s="51"/>
      <c r="F48" s="51"/>
      <c r="G48" s="51"/>
      <c r="H48" s="51"/>
      <c r="I48" s="91">
        <f t="shared" si="0"/>
        <v>0</v>
      </c>
      <c r="J48" s="51"/>
    </row>
    <row r="49" spans="1:10" ht="22.5" customHeight="1">
      <c r="A49" s="44" t="s">
        <v>220</v>
      </c>
      <c r="B49" s="50">
        <v>0.4</v>
      </c>
      <c r="C49" s="51"/>
      <c r="D49" s="51"/>
      <c r="E49" s="51"/>
      <c r="F49" s="51"/>
      <c r="G49" s="51"/>
      <c r="H49" s="51"/>
      <c r="I49" s="91">
        <f t="shared" si="0"/>
        <v>0</v>
      </c>
      <c r="J49" s="51"/>
    </row>
    <row r="50" spans="1:10" ht="22.5" customHeight="1">
      <c r="B50" s="51"/>
      <c r="C50" s="51"/>
      <c r="D50" s="51"/>
      <c r="E50" s="51"/>
      <c r="F50" s="51"/>
      <c r="G50" s="51"/>
      <c r="H50" s="51"/>
      <c r="I50" s="91"/>
      <c r="J50" s="51"/>
    </row>
    <row r="51" spans="1:10" ht="22.5" customHeight="1">
      <c r="A51" s="39" t="s">
        <v>222</v>
      </c>
      <c r="B51" s="50">
        <f>ROUND(C51/C52*D51,1)</f>
        <v>0.8</v>
      </c>
      <c r="C51" s="51">
        <f>B45*B46</f>
        <v>957.45</v>
      </c>
      <c r="D51" s="51">
        <f>((3*(B47*B47))-(4*(B46*B46)))</f>
        <v>56632.28</v>
      </c>
      <c r="E51" s="51"/>
      <c r="F51" s="51"/>
      <c r="G51" s="51"/>
      <c r="H51" s="51"/>
      <c r="I51" s="91">
        <f>IF(B51=B33,2,0)</f>
        <v>0</v>
      </c>
      <c r="J51" s="51"/>
    </row>
    <row r="52" spans="1:10">
      <c r="B52" s="51"/>
      <c r="C52" s="51">
        <f>24*B48*B49</f>
        <v>67200000</v>
      </c>
      <c r="D52" s="51"/>
      <c r="E52" s="51"/>
      <c r="F52" s="51"/>
      <c r="G52" s="51"/>
      <c r="H52" s="51"/>
      <c r="I52" s="92">
        <f>SUM(I43:I51)</f>
        <v>0</v>
      </c>
      <c r="J52" s="51"/>
    </row>
    <row r="54" spans="1:10">
      <c r="A54" s="39" t="s">
        <v>212</v>
      </c>
      <c r="C54" s="239" t="s">
        <v>224</v>
      </c>
      <c r="D54" s="240"/>
      <c r="E54" s="240"/>
      <c r="F54" s="240"/>
      <c r="G54" s="240"/>
      <c r="H54" s="241"/>
    </row>
    <row r="55" spans="1:10">
      <c r="C55" s="42" t="s">
        <v>224</v>
      </c>
    </row>
    <row r="56" spans="1:10">
      <c r="C56" s="42" t="s">
        <v>225</v>
      </c>
    </row>
    <row r="57" spans="1:10">
      <c r="C57" s="42" t="s">
        <v>10</v>
      </c>
    </row>
    <row r="62" spans="1:10">
      <c r="A62" s="17"/>
      <c r="B62" s="17"/>
      <c r="D62" s="18"/>
    </row>
    <row r="63" spans="1:10">
      <c r="A63" s="17"/>
      <c r="B63" s="17"/>
    </row>
    <row r="64" spans="1:10">
      <c r="A64" s="17"/>
      <c r="B64" s="17"/>
    </row>
    <row r="67" spans="1:7">
      <c r="B67" s="17"/>
    </row>
    <row r="70" spans="1:7">
      <c r="B70" s="17"/>
    </row>
    <row r="73" spans="1:7">
      <c r="A73" s="17"/>
    </row>
    <row r="75" spans="1:7">
      <c r="B75" s="46"/>
      <c r="C75" s="46"/>
      <c r="D75" s="46"/>
      <c r="E75" s="46"/>
      <c r="F75" s="46"/>
      <c r="G75" s="46"/>
    </row>
    <row r="76" spans="1:7">
      <c r="B76" s="21"/>
      <c r="C76" s="21"/>
      <c r="D76" s="21"/>
      <c r="E76" s="21"/>
      <c r="F76" s="21"/>
      <c r="G76" s="21"/>
    </row>
  </sheetData>
  <sheetProtection password="CC09" sheet="1" objects="1" scenarios="1" selectLockedCells="1"/>
  <mergeCells count="3">
    <mergeCell ref="C36:H36"/>
    <mergeCell ref="A42:D42"/>
    <mergeCell ref="C54:H54"/>
  </mergeCells>
  <dataValidations count="1">
    <dataValidation type="list" allowBlank="1" showInputMessage="1" showErrorMessage="1" sqref="C36:H36 C54:H54">
      <formula1>$C$37:$C$39</formula1>
    </dataValidation>
  </dataValidations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R44"/>
  <sheetViews>
    <sheetView showGridLines="0" topLeftCell="A16" zoomScaleNormal="100" workbookViewId="0">
      <selection activeCell="D35" sqref="D35"/>
    </sheetView>
  </sheetViews>
  <sheetFormatPr baseColWidth="10" defaultColWidth="9.140625" defaultRowHeight="15"/>
  <cols>
    <col min="1" max="1" width="10.5703125" style="39"/>
    <col min="2" max="2" width="15.140625" style="39" customWidth="1"/>
    <col min="3" max="1025" width="10.5703125" style="39"/>
    <col min="1026" max="16384" width="9.140625" style="39"/>
  </cols>
  <sheetData>
    <row r="1" spans="17:18" ht="19.5" thickBot="1">
      <c r="Q1" s="80">
        <f>L44*20/9</f>
        <v>0</v>
      </c>
      <c r="R1" s="33" t="s">
        <v>232</v>
      </c>
    </row>
    <row r="37" spans="1:12" ht="33.75">
      <c r="H37" s="242" t="s">
        <v>21</v>
      </c>
      <c r="I37" s="242"/>
      <c r="J37" s="242"/>
    </row>
    <row r="39" spans="1:12" ht="15.75">
      <c r="A39" s="17"/>
      <c r="B39" s="49" t="s">
        <v>229</v>
      </c>
      <c r="C39" s="140" t="s">
        <v>10</v>
      </c>
      <c r="J39" s="49" t="s">
        <v>229</v>
      </c>
      <c r="K39" s="50">
        <v>0.98499999999999999</v>
      </c>
      <c r="L39" s="51">
        <f>IF(K39=C39,3,0)</f>
        <v>0</v>
      </c>
    </row>
    <row r="40" spans="1:12">
      <c r="A40" s="17"/>
      <c r="B40" s="48"/>
      <c r="H40" s="17"/>
      <c r="J40" s="48"/>
      <c r="K40" s="51"/>
      <c r="L40" s="51"/>
    </row>
    <row r="41" spans="1:12" ht="15.75">
      <c r="A41" s="17"/>
      <c r="B41" s="49" t="s">
        <v>230</v>
      </c>
      <c r="C41" s="140" t="s">
        <v>10</v>
      </c>
      <c r="J41" s="49" t="s">
        <v>230</v>
      </c>
      <c r="K41" s="50" t="s">
        <v>228</v>
      </c>
      <c r="L41" s="51">
        <f>IF(K41=C41,3,0)</f>
        <v>0</v>
      </c>
    </row>
    <row r="42" spans="1:12">
      <c r="A42" s="17"/>
      <c r="B42" s="48"/>
      <c r="H42" s="17"/>
      <c r="J42" s="48"/>
      <c r="K42" s="51"/>
      <c r="L42" s="51"/>
    </row>
    <row r="43" spans="1:12" ht="15.75">
      <c r="A43" s="17"/>
      <c r="B43" s="49" t="s">
        <v>231</v>
      </c>
      <c r="C43" s="140" t="s">
        <v>10</v>
      </c>
      <c r="J43" s="49" t="s">
        <v>231</v>
      </c>
      <c r="K43" s="50">
        <v>70</v>
      </c>
      <c r="L43" s="51">
        <f>IF(K43=C43,3,0)</f>
        <v>0</v>
      </c>
    </row>
    <row r="44" spans="1:12">
      <c r="K44" s="51"/>
      <c r="L44" s="52">
        <f>SUM(L39:L43)</f>
        <v>0</v>
      </c>
    </row>
  </sheetData>
  <sheetProtection password="CC09" sheet="1" objects="1" scenarios="1" selectLockedCells="1"/>
  <mergeCells count="1">
    <mergeCell ref="H37:J37"/>
  </mergeCells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00FF"/>
  </sheetPr>
  <dimension ref="A1:R74"/>
  <sheetViews>
    <sheetView showGridLines="0" topLeftCell="C1" zoomScale="80" zoomScaleNormal="80" workbookViewId="0">
      <selection activeCell="C3" sqref="C3:F3"/>
    </sheetView>
  </sheetViews>
  <sheetFormatPr baseColWidth="10" defaultColWidth="9.140625" defaultRowHeight="15"/>
  <cols>
    <col min="1" max="1" width="8.42578125" style="39"/>
    <col min="2" max="2" width="14.140625" style="1"/>
    <col min="3" max="3" width="31" style="21"/>
    <col min="4" max="4" width="11.140625" style="39"/>
    <col min="5" max="9" width="10.5703125" style="39"/>
    <col min="10" max="10" width="8.42578125" style="39"/>
    <col min="11" max="11" width="14.140625" style="39"/>
    <col min="12" max="12" width="31" style="39"/>
    <col min="13" max="15" width="10.5703125" style="39"/>
    <col min="16" max="16" width="13.42578125" style="39" bestFit="1" customWidth="1"/>
    <col min="17" max="1025" width="10.5703125" style="39"/>
    <col min="1026" max="16384" width="9.140625" style="39"/>
  </cols>
  <sheetData>
    <row r="1" spans="1:17" ht="19.5" thickBot="1">
      <c r="A1" s="243" t="s">
        <v>77</v>
      </c>
      <c r="B1" s="243"/>
      <c r="C1" s="243"/>
      <c r="D1" s="243"/>
      <c r="E1" s="243"/>
      <c r="F1" s="243"/>
      <c r="G1" s="243"/>
      <c r="H1" s="243"/>
      <c r="P1" s="80">
        <f>ROUND(R73/4,1)</f>
        <v>0</v>
      </c>
      <c r="Q1" s="33" t="s">
        <v>239</v>
      </c>
    </row>
    <row r="2" spans="1:17" ht="30">
      <c r="A2" s="22" t="s">
        <v>0</v>
      </c>
      <c r="B2" s="22" t="s">
        <v>78</v>
      </c>
      <c r="C2" s="22" t="s">
        <v>79</v>
      </c>
      <c r="D2" s="22" t="s">
        <v>80</v>
      </c>
      <c r="E2" s="22" t="s">
        <v>81</v>
      </c>
      <c r="F2" s="23" t="s">
        <v>82</v>
      </c>
      <c r="G2" s="22" t="s">
        <v>83</v>
      </c>
      <c r="H2" s="22" t="s">
        <v>84</v>
      </c>
    </row>
    <row r="3" spans="1:17" ht="23.1" customHeight="1">
      <c r="A3" s="244" t="s">
        <v>85</v>
      </c>
      <c r="B3" s="24">
        <v>215002</v>
      </c>
      <c r="C3" s="5" t="s">
        <v>86</v>
      </c>
      <c r="D3" s="24" t="s">
        <v>87</v>
      </c>
      <c r="E3" s="24">
        <v>4</v>
      </c>
      <c r="F3" s="24">
        <v>900</v>
      </c>
      <c r="G3" s="24" t="s">
        <v>88</v>
      </c>
      <c r="H3" s="24" t="s">
        <v>88</v>
      </c>
    </row>
    <row r="4" spans="1:17" ht="23.1" customHeight="1">
      <c r="A4" s="244"/>
      <c r="B4" s="24">
        <v>215002</v>
      </c>
      <c r="C4" s="5" t="s">
        <v>89</v>
      </c>
      <c r="D4" s="24" t="s">
        <v>87</v>
      </c>
      <c r="E4" s="140" t="s">
        <v>10</v>
      </c>
      <c r="F4" s="140" t="s">
        <v>10</v>
      </c>
      <c r="G4" s="140" t="s">
        <v>10</v>
      </c>
      <c r="H4" s="140" t="s">
        <v>10</v>
      </c>
    </row>
    <row r="5" spans="1:17" ht="23.1" customHeight="1">
      <c r="A5" s="244"/>
      <c r="B5" s="24">
        <v>591004</v>
      </c>
      <c r="C5" s="5" t="s">
        <v>90</v>
      </c>
      <c r="D5" s="24" t="s">
        <v>87</v>
      </c>
      <c r="E5" s="140" t="s">
        <v>10</v>
      </c>
      <c r="F5" s="140" t="s">
        <v>10</v>
      </c>
      <c r="G5" s="140" t="s">
        <v>10</v>
      </c>
      <c r="H5" s="140" t="s">
        <v>10</v>
      </c>
    </row>
    <row r="6" spans="1:17" ht="23.1" customHeight="1">
      <c r="A6" s="244"/>
      <c r="B6" s="24">
        <v>591004</v>
      </c>
      <c r="C6" s="5" t="s">
        <v>90</v>
      </c>
      <c r="D6" s="24" t="s">
        <v>87</v>
      </c>
      <c r="E6" s="140" t="s">
        <v>10</v>
      </c>
      <c r="F6" s="140" t="s">
        <v>10</v>
      </c>
      <c r="G6" s="140" t="s">
        <v>10</v>
      </c>
      <c r="H6" s="140" t="s">
        <v>10</v>
      </c>
    </row>
    <row r="7" spans="1:17" ht="23.1" customHeight="1">
      <c r="A7" s="245" t="s">
        <v>91</v>
      </c>
      <c r="B7" s="24">
        <v>215056</v>
      </c>
      <c r="C7" s="5" t="s">
        <v>92</v>
      </c>
      <c r="D7" s="24" t="s">
        <v>87</v>
      </c>
      <c r="E7" s="140" t="s">
        <v>10</v>
      </c>
      <c r="F7" s="140" t="s">
        <v>10</v>
      </c>
      <c r="G7" s="140" t="s">
        <v>10</v>
      </c>
      <c r="H7" s="140" t="s">
        <v>10</v>
      </c>
    </row>
    <row r="8" spans="1:17" ht="23.1" customHeight="1">
      <c r="A8" s="245"/>
      <c r="B8" s="24">
        <v>215059</v>
      </c>
      <c r="C8" s="5" t="s">
        <v>93</v>
      </c>
      <c r="D8" s="24" t="s">
        <v>87</v>
      </c>
      <c r="E8" s="140" t="s">
        <v>10</v>
      </c>
      <c r="F8" s="140" t="s">
        <v>10</v>
      </c>
      <c r="G8" s="140" t="s">
        <v>10</v>
      </c>
      <c r="H8" s="140" t="s">
        <v>10</v>
      </c>
    </row>
    <row r="9" spans="1:17" ht="23.1" customHeight="1">
      <c r="A9" s="245"/>
      <c r="B9" s="24">
        <v>225107</v>
      </c>
      <c r="C9" s="5" t="s">
        <v>94</v>
      </c>
      <c r="D9" s="24" t="s">
        <v>87</v>
      </c>
      <c r="E9" s="140" t="s">
        <v>10</v>
      </c>
      <c r="F9" s="140" t="s">
        <v>10</v>
      </c>
      <c r="G9" s="140" t="s">
        <v>10</v>
      </c>
      <c r="H9" s="140" t="s">
        <v>10</v>
      </c>
    </row>
    <row r="10" spans="1:17" ht="23.1" customHeight="1">
      <c r="A10" s="245"/>
      <c r="B10" s="24">
        <v>225114</v>
      </c>
      <c r="C10" s="5" t="s">
        <v>95</v>
      </c>
      <c r="D10" s="24" t="s">
        <v>87</v>
      </c>
      <c r="E10" s="140" t="s">
        <v>10</v>
      </c>
      <c r="F10" s="140" t="s">
        <v>10</v>
      </c>
      <c r="G10" s="140" t="s">
        <v>10</v>
      </c>
      <c r="H10" s="140" t="s">
        <v>10</v>
      </c>
    </row>
    <row r="11" spans="1:17" ht="23.1" customHeight="1">
      <c r="A11" s="245"/>
      <c r="B11" s="24">
        <v>225114</v>
      </c>
      <c r="C11" s="5" t="s">
        <v>96</v>
      </c>
      <c r="D11" s="24" t="s">
        <v>87</v>
      </c>
      <c r="E11" s="140" t="s">
        <v>10</v>
      </c>
      <c r="F11" s="140" t="s">
        <v>10</v>
      </c>
      <c r="G11" s="140" t="s">
        <v>10</v>
      </c>
      <c r="H11" s="140" t="s">
        <v>10</v>
      </c>
    </row>
    <row r="12" spans="1:17" ht="23.1" customHeight="1">
      <c r="A12" s="245"/>
      <c r="B12" s="24">
        <v>225114</v>
      </c>
      <c r="C12" s="5" t="s">
        <v>97</v>
      </c>
      <c r="D12" s="24" t="s">
        <v>87</v>
      </c>
      <c r="E12" s="140" t="s">
        <v>10</v>
      </c>
      <c r="F12" s="140" t="s">
        <v>10</v>
      </c>
      <c r="G12" s="140" t="s">
        <v>10</v>
      </c>
      <c r="H12" s="140" t="s">
        <v>10</v>
      </c>
    </row>
    <row r="13" spans="1:17" ht="23.1" customHeight="1">
      <c r="A13" s="245"/>
      <c r="B13" s="24">
        <v>225114</v>
      </c>
      <c r="C13" s="5" t="s">
        <v>98</v>
      </c>
      <c r="D13" s="24" t="s">
        <v>87</v>
      </c>
      <c r="E13" s="140" t="s">
        <v>10</v>
      </c>
      <c r="F13" s="140" t="s">
        <v>10</v>
      </c>
      <c r="G13" s="140" t="s">
        <v>10</v>
      </c>
      <c r="H13" s="140" t="s">
        <v>10</v>
      </c>
    </row>
    <row r="14" spans="1:17">
      <c r="B14" s="39"/>
      <c r="C14" s="39"/>
      <c r="D14" s="25"/>
      <c r="F14" s="100" t="s">
        <v>88</v>
      </c>
      <c r="G14" s="100" t="s">
        <v>109</v>
      </c>
      <c r="H14" s="100" t="s">
        <v>10</v>
      </c>
    </row>
    <row r="15" spans="1:17">
      <c r="A15" s="243" t="s">
        <v>77</v>
      </c>
      <c r="B15" s="243"/>
      <c r="C15" s="243"/>
      <c r="D15" s="243"/>
      <c r="E15" s="243"/>
      <c r="F15" s="243"/>
      <c r="G15" s="243"/>
      <c r="H15" s="243"/>
    </row>
    <row r="16" spans="1:17" ht="30">
      <c r="A16" s="22"/>
      <c r="B16" s="22" t="s">
        <v>78</v>
      </c>
      <c r="C16" s="22" t="s">
        <v>79</v>
      </c>
      <c r="D16" s="22" t="s">
        <v>80</v>
      </c>
      <c r="E16" s="22" t="s">
        <v>81</v>
      </c>
      <c r="F16" s="23" t="s">
        <v>82</v>
      </c>
      <c r="G16" s="22" t="s">
        <v>83</v>
      </c>
      <c r="H16" s="22" t="s">
        <v>84</v>
      </c>
    </row>
    <row r="17" spans="1:8" ht="23.1" customHeight="1">
      <c r="A17" s="245" t="s">
        <v>91</v>
      </c>
      <c r="B17" s="24">
        <v>225114</v>
      </c>
      <c r="C17" s="5" t="s">
        <v>99</v>
      </c>
      <c r="D17" s="24" t="s">
        <v>87</v>
      </c>
      <c r="E17" s="140" t="s">
        <v>10</v>
      </c>
      <c r="F17" s="140" t="s">
        <v>10</v>
      </c>
      <c r="G17" s="140" t="s">
        <v>10</v>
      </c>
      <c r="H17" s="140" t="s">
        <v>10</v>
      </c>
    </row>
    <row r="18" spans="1:8" ht="23.1" customHeight="1">
      <c r="A18" s="245"/>
      <c r="B18" s="24">
        <v>525053</v>
      </c>
      <c r="C18" s="5" t="s">
        <v>100</v>
      </c>
      <c r="D18" s="24" t="s">
        <v>101</v>
      </c>
      <c r="E18" s="140" t="s">
        <v>10</v>
      </c>
      <c r="F18" s="140" t="s">
        <v>10</v>
      </c>
      <c r="G18" s="140" t="s">
        <v>10</v>
      </c>
      <c r="H18" s="140" t="s">
        <v>10</v>
      </c>
    </row>
    <row r="19" spans="1:8" ht="23.1" customHeight="1">
      <c r="A19" s="245"/>
      <c r="B19" s="24">
        <v>525054</v>
      </c>
      <c r="C19" s="26" t="s">
        <v>102</v>
      </c>
      <c r="D19" s="24" t="s">
        <v>87</v>
      </c>
      <c r="E19" s="140" t="s">
        <v>10</v>
      </c>
      <c r="F19" s="140" t="s">
        <v>10</v>
      </c>
      <c r="G19" s="140" t="s">
        <v>10</v>
      </c>
      <c r="H19" s="140" t="s">
        <v>10</v>
      </c>
    </row>
    <row r="20" spans="1:8" ht="23.1" customHeight="1">
      <c r="A20" s="245"/>
      <c r="B20" s="24">
        <v>525055</v>
      </c>
      <c r="C20" s="5" t="s">
        <v>103</v>
      </c>
      <c r="D20" s="24" t="s">
        <v>87</v>
      </c>
      <c r="E20" s="140" t="s">
        <v>10</v>
      </c>
      <c r="F20" s="140" t="s">
        <v>10</v>
      </c>
      <c r="G20" s="140" t="s">
        <v>10</v>
      </c>
      <c r="H20" s="140" t="s">
        <v>10</v>
      </c>
    </row>
    <row r="21" spans="1:8" ht="23.1" customHeight="1">
      <c r="A21" s="245"/>
      <c r="B21" s="24">
        <v>525056</v>
      </c>
      <c r="C21" s="5" t="s">
        <v>104</v>
      </c>
      <c r="D21" s="24" t="s">
        <v>87</v>
      </c>
      <c r="E21" s="140" t="s">
        <v>10</v>
      </c>
      <c r="F21" s="140" t="s">
        <v>10</v>
      </c>
      <c r="G21" s="140" t="s">
        <v>10</v>
      </c>
      <c r="H21" s="140" t="s">
        <v>10</v>
      </c>
    </row>
    <row r="22" spans="1:8" ht="23.1" customHeight="1">
      <c r="A22" s="245"/>
      <c r="B22" s="24">
        <v>525057</v>
      </c>
      <c r="C22" s="5" t="s">
        <v>105</v>
      </c>
      <c r="D22" s="24" t="s">
        <v>106</v>
      </c>
      <c r="E22" s="140" t="s">
        <v>10</v>
      </c>
      <c r="F22" s="140" t="s">
        <v>10</v>
      </c>
      <c r="G22" s="140" t="s">
        <v>10</v>
      </c>
      <c r="H22" s="140" t="s">
        <v>10</v>
      </c>
    </row>
    <row r="23" spans="1:8" ht="23.1" customHeight="1">
      <c r="A23" s="245"/>
      <c r="B23" s="24">
        <v>525057</v>
      </c>
      <c r="C23" s="5" t="s">
        <v>107</v>
      </c>
      <c r="D23" s="24" t="s">
        <v>106</v>
      </c>
      <c r="E23" s="140" t="s">
        <v>10</v>
      </c>
      <c r="F23" s="140" t="s">
        <v>10</v>
      </c>
      <c r="G23" s="140" t="s">
        <v>10</v>
      </c>
      <c r="H23" s="140" t="s">
        <v>10</v>
      </c>
    </row>
    <row r="24" spans="1:8" ht="23.1" customHeight="1">
      <c r="A24" s="245"/>
      <c r="B24" s="24">
        <v>525058</v>
      </c>
      <c r="C24" s="5" t="s">
        <v>108</v>
      </c>
      <c r="D24" s="24" t="s">
        <v>106</v>
      </c>
      <c r="E24" s="24">
        <v>4</v>
      </c>
      <c r="F24" s="24">
        <v>1599.5</v>
      </c>
      <c r="G24" s="24" t="s">
        <v>109</v>
      </c>
      <c r="H24" s="24" t="s">
        <v>109</v>
      </c>
    </row>
    <row r="25" spans="1:8" ht="23.1" customHeight="1">
      <c r="A25" s="245"/>
      <c r="B25" s="24">
        <v>591004</v>
      </c>
      <c r="C25" s="5" t="s">
        <v>110</v>
      </c>
      <c r="D25" s="24" t="s">
        <v>87</v>
      </c>
      <c r="E25" s="24">
        <v>4</v>
      </c>
      <c r="F25" s="24">
        <v>327.5</v>
      </c>
      <c r="G25" s="24" t="s">
        <v>109</v>
      </c>
      <c r="H25" s="24" t="s">
        <v>109</v>
      </c>
    </row>
    <row r="26" spans="1:8" ht="23.1" customHeight="1">
      <c r="A26" s="245"/>
      <c r="B26" s="24">
        <v>591004</v>
      </c>
      <c r="C26" s="5" t="s">
        <v>111</v>
      </c>
      <c r="D26" s="24" t="s">
        <v>87</v>
      </c>
      <c r="E26" s="24">
        <v>4</v>
      </c>
      <c r="F26" s="24">
        <v>806.5</v>
      </c>
      <c r="G26" s="24" t="s">
        <v>109</v>
      </c>
      <c r="H26" s="24" t="s">
        <v>109</v>
      </c>
    </row>
    <row r="27" spans="1:8" ht="23.1" customHeight="1">
      <c r="A27" s="245"/>
      <c r="B27" s="24">
        <v>591004</v>
      </c>
      <c r="C27" s="5" t="s">
        <v>112</v>
      </c>
      <c r="D27" s="24" t="s">
        <v>87</v>
      </c>
      <c r="E27" s="24">
        <v>8</v>
      </c>
      <c r="F27" s="24">
        <v>1884</v>
      </c>
      <c r="G27" s="24" t="s">
        <v>109</v>
      </c>
      <c r="H27" s="24" t="s">
        <v>109</v>
      </c>
    </row>
    <row r="28" spans="1:8" ht="23.1" customHeight="1">
      <c r="A28" s="245"/>
      <c r="B28" s="24">
        <v>710013</v>
      </c>
      <c r="C28" s="5" t="s">
        <v>113</v>
      </c>
      <c r="D28" s="24" t="s">
        <v>114</v>
      </c>
      <c r="E28" s="24">
        <v>4</v>
      </c>
      <c r="F28" s="24">
        <v>2069.5</v>
      </c>
      <c r="G28" s="24" t="s">
        <v>109</v>
      </c>
      <c r="H28" s="24" t="s">
        <v>109</v>
      </c>
    </row>
    <row r="29" spans="1:8">
      <c r="B29" s="39"/>
      <c r="C29" s="39"/>
    </row>
    <row r="30" spans="1:8">
      <c r="A30" s="246" t="s">
        <v>115</v>
      </c>
      <c r="B30" s="246"/>
      <c r="C30" s="246"/>
      <c r="D30" s="246"/>
      <c r="E30" s="246"/>
      <c r="F30" s="246"/>
      <c r="G30" s="246"/>
      <c r="H30" s="246"/>
    </row>
    <row r="31" spans="1:8" ht="30">
      <c r="A31" s="22" t="s">
        <v>0</v>
      </c>
      <c r="B31" s="22" t="s">
        <v>78</v>
      </c>
      <c r="C31" s="22" t="s">
        <v>79</v>
      </c>
      <c r="D31" s="22" t="s">
        <v>80</v>
      </c>
      <c r="E31" s="22" t="s">
        <v>81</v>
      </c>
      <c r="F31" s="23" t="s">
        <v>116</v>
      </c>
      <c r="G31" s="22" t="s">
        <v>117</v>
      </c>
      <c r="H31" s="22" t="s">
        <v>118</v>
      </c>
    </row>
    <row r="32" spans="1:8" ht="23.1" customHeight="1">
      <c r="A32" s="5" t="s">
        <v>119</v>
      </c>
      <c r="B32" s="24" t="s">
        <v>120</v>
      </c>
      <c r="C32" s="5" t="s">
        <v>121</v>
      </c>
      <c r="D32" s="24" t="s">
        <v>122</v>
      </c>
      <c r="E32" s="140" t="s">
        <v>10</v>
      </c>
      <c r="F32" s="140" t="s">
        <v>10</v>
      </c>
      <c r="G32" s="140" t="s">
        <v>10</v>
      </c>
      <c r="H32" s="140" t="s">
        <v>10</v>
      </c>
    </row>
    <row r="33" spans="1:18" ht="23.1" customHeight="1">
      <c r="A33" s="27" t="s">
        <v>123</v>
      </c>
      <c r="B33" s="24" t="s">
        <v>124</v>
      </c>
      <c r="C33" s="5" t="s">
        <v>121</v>
      </c>
      <c r="D33" s="24" t="s">
        <v>122</v>
      </c>
      <c r="E33" s="140" t="s">
        <v>10</v>
      </c>
      <c r="F33" s="140" t="s">
        <v>10</v>
      </c>
      <c r="G33" s="140" t="s">
        <v>10</v>
      </c>
      <c r="H33" s="140" t="s">
        <v>10</v>
      </c>
    </row>
    <row r="34" spans="1:18" ht="23.1" customHeight="1">
      <c r="A34" s="27" t="s">
        <v>125</v>
      </c>
      <c r="B34" s="24" t="s">
        <v>126</v>
      </c>
      <c r="C34" s="5" t="s">
        <v>121</v>
      </c>
      <c r="D34" s="24" t="s">
        <v>122</v>
      </c>
      <c r="E34" s="140" t="s">
        <v>10</v>
      </c>
      <c r="F34" s="140" t="s">
        <v>10</v>
      </c>
      <c r="G34" s="140" t="s">
        <v>10</v>
      </c>
      <c r="H34" s="140" t="s">
        <v>10</v>
      </c>
    </row>
    <row r="35" spans="1:18">
      <c r="B35" s="39"/>
      <c r="C35" s="39"/>
    </row>
    <row r="36" spans="1:18">
      <c r="A36" s="238" t="s">
        <v>21</v>
      </c>
      <c r="B36" s="238"/>
      <c r="C36" s="238"/>
    </row>
    <row r="37" spans="1:18">
      <c r="A37" s="238"/>
      <c r="B37" s="238"/>
      <c r="C37" s="238"/>
    </row>
    <row r="39" spans="1:18">
      <c r="A39" s="243" t="s">
        <v>77</v>
      </c>
      <c r="B39" s="243"/>
      <c r="C39" s="243"/>
      <c r="D39" s="243"/>
      <c r="E39" s="243"/>
      <c r="F39" s="243"/>
      <c r="G39" s="243"/>
      <c r="H39" s="243"/>
    </row>
    <row r="40" spans="1:18" ht="30">
      <c r="A40" s="22" t="s">
        <v>0</v>
      </c>
      <c r="B40" s="22" t="s">
        <v>78</v>
      </c>
      <c r="C40" s="22" t="s">
        <v>79</v>
      </c>
      <c r="D40" s="22" t="s">
        <v>80</v>
      </c>
      <c r="E40" s="22" t="s">
        <v>81</v>
      </c>
      <c r="F40" s="23" t="s">
        <v>82</v>
      </c>
      <c r="G40" s="22" t="s">
        <v>83</v>
      </c>
      <c r="H40" s="22" t="s">
        <v>84</v>
      </c>
      <c r="J40" s="94"/>
      <c r="K40" s="94"/>
      <c r="L40" s="94"/>
      <c r="M40" s="94"/>
      <c r="N40" s="94"/>
      <c r="O40" s="95"/>
      <c r="P40" s="94"/>
      <c r="Q40" s="94"/>
    </row>
    <row r="41" spans="1:18" ht="22.5" customHeight="1">
      <c r="A41" s="244" t="s">
        <v>85</v>
      </c>
      <c r="B41" s="24">
        <v>215002</v>
      </c>
      <c r="C41" s="5" t="s">
        <v>86</v>
      </c>
      <c r="D41" s="24" t="s">
        <v>87</v>
      </c>
      <c r="E41" s="24">
        <v>4</v>
      </c>
      <c r="F41" s="24">
        <v>900</v>
      </c>
      <c r="G41" s="24" t="s">
        <v>88</v>
      </c>
      <c r="H41" s="24" t="s">
        <v>88</v>
      </c>
      <c r="J41" s="96"/>
      <c r="K41" s="97"/>
      <c r="L41" s="32"/>
      <c r="M41" s="97"/>
      <c r="N41" s="97"/>
      <c r="O41" s="97"/>
      <c r="P41" s="97"/>
      <c r="Q41" s="97"/>
    </row>
    <row r="42" spans="1:18" ht="22.5" customHeight="1">
      <c r="A42" s="244"/>
      <c r="B42" s="24">
        <v>215002</v>
      </c>
      <c r="C42" s="5" t="s">
        <v>89</v>
      </c>
      <c r="D42" s="24" t="s">
        <v>87</v>
      </c>
      <c r="E42" s="53">
        <v>4</v>
      </c>
      <c r="F42" s="53">
        <v>1500</v>
      </c>
      <c r="G42" s="53" t="s">
        <v>88</v>
      </c>
      <c r="H42" s="53" t="s">
        <v>88</v>
      </c>
      <c r="J42" s="96"/>
      <c r="K42" s="97"/>
      <c r="L42" s="32"/>
      <c r="M42" s="97"/>
      <c r="N42" s="55">
        <f t="shared" ref="N42:N51" si="0">IF(E42=E4,1,0)</f>
        <v>0</v>
      </c>
      <c r="O42" s="55">
        <f t="shared" ref="O42:O51" si="1">IF(F42=F4,1,0)</f>
        <v>0</v>
      </c>
      <c r="P42" s="55">
        <f t="shared" ref="P42:P51" si="2">IF(G42=G4,1,0)</f>
        <v>0</v>
      </c>
      <c r="Q42" s="55">
        <f t="shared" ref="Q42:Q51" si="3">IF(H42=H4,1,0)</f>
        <v>0</v>
      </c>
      <c r="R42" s="42"/>
    </row>
    <row r="43" spans="1:18" ht="22.5" customHeight="1">
      <c r="A43" s="244"/>
      <c r="B43" s="24">
        <v>591004</v>
      </c>
      <c r="C43" s="5" t="s">
        <v>90</v>
      </c>
      <c r="D43" s="24" t="s">
        <v>87</v>
      </c>
      <c r="E43" s="53">
        <v>4</v>
      </c>
      <c r="F43" s="53">
        <v>802</v>
      </c>
      <c r="G43" s="53" t="s">
        <v>109</v>
      </c>
      <c r="H43" s="53" t="s">
        <v>109</v>
      </c>
      <c r="J43" s="96"/>
      <c r="K43" s="97"/>
      <c r="L43" s="32"/>
      <c r="M43" s="97"/>
      <c r="N43" s="55">
        <f t="shared" si="0"/>
        <v>0</v>
      </c>
      <c r="O43" s="55">
        <f t="shared" si="1"/>
        <v>0</v>
      </c>
      <c r="P43" s="55">
        <f t="shared" si="2"/>
        <v>0</v>
      </c>
      <c r="Q43" s="55">
        <f t="shared" si="3"/>
        <v>0</v>
      </c>
      <c r="R43" s="42"/>
    </row>
    <row r="44" spans="1:18" ht="22.5" customHeight="1">
      <c r="A44" s="244"/>
      <c r="B44" s="24">
        <v>591004</v>
      </c>
      <c r="C44" s="5" t="s">
        <v>90</v>
      </c>
      <c r="D44" s="24" t="s">
        <v>87</v>
      </c>
      <c r="E44" s="53">
        <v>4</v>
      </c>
      <c r="F44" s="53">
        <v>1446</v>
      </c>
      <c r="G44" s="53" t="s">
        <v>109</v>
      </c>
      <c r="H44" s="53" t="s">
        <v>109</v>
      </c>
      <c r="J44" s="96"/>
      <c r="K44" s="97"/>
      <c r="L44" s="32"/>
      <c r="M44" s="97"/>
      <c r="N44" s="55">
        <f t="shared" si="0"/>
        <v>0</v>
      </c>
      <c r="O44" s="55">
        <f t="shared" si="1"/>
        <v>0</v>
      </c>
      <c r="P44" s="55">
        <f t="shared" si="2"/>
        <v>0</v>
      </c>
      <c r="Q44" s="55">
        <f t="shared" si="3"/>
        <v>0</v>
      </c>
      <c r="R44" s="42"/>
    </row>
    <row r="45" spans="1:18" ht="22.5" customHeight="1">
      <c r="A45" s="245" t="s">
        <v>91</v>
      </c>
      <c r="B45" s="24">
        <v>215056</v>
      </c>
      <c r="C45" s="5" t="s">
        <v>92</v>
      </c>
      <c r="D45" s="24" t="s">
        <v>87</v>
      </c>
      <c r="E45" s="53">
        <v>4</v>
      </c>
      <c r="F45" s="53">
        <v>2140</v>
      </c>
      <c r="G45" s="53" t="s">
        <v>109</v>
      </c>
      <c r="H45" s="53" t="s">
        <v>109</v>
      </c>
      <c r="J45" s="98"/>
      <c r="K45" s="97"/>
      <c r="L45" s="32"/>
      <c r="M45" s="97"/>
      <c r="N45" s="55">
        <f t="shared" si="0"/>
        <v>0</v>
      </c>
      <c r="O45" s="55">
        <f t="shared" si="1"/>
        <v>0</v>
      </c>
      <c r="P45" s="55">
        <f t="shared" si="2"/>
        <v>0</v>
      </c>
      <c r="Q45" s="55">
        <f t="shared" si="3"/>
        <v>0</v>
      </c>
      <c r="R45" s="42"/>
    </row>
    <row r="46" spans="1:18" ht="22.5" customHeight="1">
      <c r="A46" s="245"/>
      <c r="B46" s="24">
        <v>215059</v>
      </c>
      <c r="C46" s="5" t="s">
        <v>93</v>
      </c>
      <c r="D46" s="24" t="s">
        <v>87</v>
      </c>
      <c r="E46" s="53">
        <v>2</v>
      </c>
      <c r="F46" s="53">
        <v>1448</v>
      </c>
      <c r="G46" s="53" t="s">
        <v>109</v>
      </c>
      <c r="H46" s="53" t="s">
        <v>109</v>
      </c>
      <c r="J46" s="98"/>
      <c r="K46" s="97"/>
      <c r="L46" s="32"/>
      <c r="M46" s="97"/>
      <c r="N46" s="55">
        <f t="shared" si="0"/>
        <v>0</v>
      </c>
      <c r="O46" s="55">
        <f t="shared" si="1"/>
        <v>0</v>
      </c>
      <c r="P46" s="55">
        <f t="shared" si="2"/>
        <v>0</v>
      </c>
      <c r="Q46" s="55">
        <f t="shared" si="3"/>
        <v>0</v>
      </c>
      <c r="R46" s="42"/>
    </row>
    <row r="47" spans="1:18" ht="22.5" customHeight="1">
      <c r="A47" s="245"/>
      <c r="B47" s="24">
        <v>225107</v>
      </c>
      <c r="C47" s="5" t="s">
        <v>94</v>
      </c>
      <c r="D47" s="24" t="s">
        <v>87</v>
      </c>
      <c r="E47" s="53">
        <v>4</v>
      </c>
      <c r="F47" s="53">
        <v>2053</v>
      </c>
      <c r="G47" s="53" t="s">
        <v>109</v>
      </c>
      <c r="H47" s="53" t="s">
        <v>109</v>
      </c>
      <c r="J47" s="98"/>
      <c r="K47" s="97"/>
      <c r="L47" s="32"/>
      <c r="M47" s="97"/>
      <c r="N47" s="55">
        <f t="shared" si="0"/>
        <v>0</v>
      </c>
      <c r="O47" s="55">
        <f t="shared" si="1"/>
        <v>0</v>
      </c>
      <c r="P47" s="55">
        <f t="shared" si="2"/>
        <v>0</v>
      </c>
      <c r="Q47" s="55">
        <f t="shared" si="3"/>
        <v>0</v>
      </c>
      <c r="R47" s="42"/>
    </row>
    <row r="48" spans="1:18" ht="22.5" customHeight="1">
      <c r="A48" s="245"/>
      <c r="B48" s="24">
        <v>225114</v>
      </c>
      <c r="C48" s="5" t="s">
        <v>95</v>
      </c>
      <c r="D48" s="24" t="s">
        <v>87</v>
      </c>
      <c r="E48" s="53">
        <v>2</v>
      </c>
      <c r="F48" s="53">
        <v>402.5</v>
      </c>
      <c r="G48" s="53" t="s">
        <v>88</v>
      </c>
      <c r="H48" s="53" t="s">
        <v>109</v>
      </c>
      <c r="J48" s="98"/>
      <c r="K48" s="97"/>
      <c r="L48" s="32"/>
      <c r="M48" s="97"/>
      <c r="N48" s="55">
        <f t="shared" si="0"/>
        <v>0</v>
      </c>
      <c r="O48" s="55">
        <f t="shared" si="1"/>
        <v>0</v>
      </c>
      <c r="P48" s="55">
        <f t="shared" si="2"/>
        <v>0</v>
      </c>
      <c r="Q48" s="55">
        <f t="shared" si="3"/>
        <v>0</v>
      </c>
      <c r="R48" s="42"/>
    </row>
    <row r="49" spans="1:18" ht="22.5" customHeight="1">
      <c r="A49" s="245"/>
      <c r="B49" s="24">
        <v>225114</v>
      </c>
      <c r="C49" s="5" t="s">
        <v>96</v>
      </c>
      <c r="D49" s="24" t="s">
        <v>87</v>
      </c>
      <c r="E49" s="53">
        <v>2</v>
      </c>
      <c r="F49" s="53">
        <v>881.5</v>
      </c>
      <c r="G49" s="53" t="s">
        <v>109</v>
      </c>
      <c r="H49" s="53" t="s">
        <v>88</v>
      </c>
      <c r="J49" s="98"/>
      <c r="K49" s="97"/>
      <c r="L49" s="32"/>
      <c r="M49" s="97"/>
      <c r="N49" s="55">
        <f t="shared" si="0"/>
        <v>0</v>
      </c>
      <c r="O49" s="55">
        <f t="shared" si="1"/>
        <v>0</v>
      </c>
      <c r="P49" s="55">
        <f t="shared" si="2"/>
        <v>0</v>
      </c>
      <c r="Q49" s="55">
        <f t="shared" si="3"/>
        <v>0</v>
      </c>
      <c r="R49" s="42"/>
    </row>
    <row r="50" spans="1:18" ht="22.5" customHeight="1">
      <c r="A50" s="245"/>
      <c r="B50" s="24">
        <v>225114</v>
      </c>
      <c r="C50" s="5" t="s">
        <v>97</v>
      </c>
      <c r="D50" s="24" t="s">
        <v>87</v>
      </c>
      <c r="E50" s="53">
        <v>2</v>
      </c>
      <c r="F50" s="53">
        <v>390</v>
      </c>
      <c r="G50" s="53" t="s">
        <v>109</v>
      </c>
      <c r="H50" s="53" t="s">
        <v>88</v>
      </c>
      <c r="J50" s="98"/>
      <c r="K50" s="97"/>
      <c r="L50" s="32"/>
      <c r="M50" s="97"/>
      <c r="N50" s="55">
        <f t="shared" si="0"/>
        <v>0</v>
      </c>
      <c r="O50" s="55">
        <f t="shared" si="1"/>
        <v>0</v>
      </c>
      <c r="P50" s="55">
        <f t="shared" si="2"/>
        <v>0</v>
      </c>
      <c r="Q50" s="55">
        <f t="shared" si="3"/>
        <v>0</v>
      </c>
      <c r="R50" s="42"/>
    </row>
    <row r="51" spans="1:18" ht="22.5" customHeight="1">
      <c r="A51" s="245"/>
      <c r="B51" s="24">
        <v>225114</v>
      </c>
      <c r="C51" s="5" t="s">
        <v>98</v>
      </c>
      <c r="D51" s="24" t="s">
        <v>87</v>
      </c>
      <c r="E51" s="53">
        <v>2</v>
      </c>
      <c r="F51" s="53">
        <v>869</v>
      </c>
      <c r="G51" s="53" t="s">
        <v>88</v>
      </c>
      <c r="H51" s="53" t="s">
        <v>109</v>
      </c>
      <c r="J51" s="98"/>
      <c r="K51" s="97"/>
      <c r="L51" s="32"/>
      <c r="M51" s="97"/>
      <c r="N51" s="55">
        <f t="shared" si="0"/>
        <v>0</v>
      </c>
      <c r="O51" s="55">
        <f t="shared" si="1"/>
        <v>0</v>
      </c>
      <c r="P51" s="55">
        <f t="shared" si="2"/>
        <v>0</v>
      </c>
      <c r="Q51" s="55">
        <f t="shared" si="3"/>
        <v>0</v>
      </c>
      <c r="R51" s="42"/>
    </row>
    <row r="52" spans="1:18">
      <c r="B52" s="39"/>
      <c r="C52" s="39"/>
      <c r="D52" s="25"/>
      <c r="N52" s="42"/>
      <c r="O52" s="42"/>
      <c r="P52" s="42"/>
      <c r="Q52" s="42"/>
      <c r="R52" s="42"/>
    </row>
    <row r="53" spans="1:18">
      <c r="A53" s="243" t="s">
        <v>77</v>
      </c>
      <c r="B53" s="243"/>
      <c r="C53" s="243"/>
      <c r="D53" s="243"/>
      <c r="E53" s="243"/>
      <c r="F53" s="243"/>
      <c r="G53" s="243"/>
      <c r="H53" s="243"/>
      <c r="N53" s="42"/>
      <c r="O53" s="42"/>
      <c r="P53" s="42"/>
      <c r="Q53" s="42"/>
      <c r="R53" s="42"/>
    </row>
    <row r="54" spans="1:18" ht="30">
      <c r="A54" s="22"/>
      <c r="B54" s="22" t="s">
        <v>78</v>
      </c>
      <c r="C54" s="22" t="s">
        <v>79</v>
      </c>
      <c r="D54" s="22" t="s">
        <v>80</v>
      </c>
      <c r="E54" s="22" t="s">
        <v>81</v>
      </c>
      <c r="F54" s="23" t="s">
        <v>82</v>
      </c>
      <c r="G54" s="22" t="s">
        <v>83</v>
      </c>
      <c r="H54" s="22" t="s">
        <v>84</v>
      </c>
      <c r="J54" s="94"/>
      <c r="K54" s="94"/>
      <c r="L54" s="94"/>
      <c r="M54" s="94"/>
      <c r="N54" s="208"/>
      <c r="O54" s="209"/>
      <c r="P54" s="208"/>
      <c r="Q54" s="208"/>
      <c r="R54" s="42"/>
    </row>
    <row r="55" spans="1:18" ht="22.5" customHeight="1">
      <c r="A55" s="245" t="s">
        <v>91</v>
      </c>
      <c r="B55" s="24">
        <v>225114</v>
      </c>
      <c r="C55" s="5" t="s">
        <v>99</v>
      </c>
      <c r="D55" s="24" t="s">
        <v>87</v>
      </c>
      <c r="E55" s="53">
        <v>4</v>
      </c>
      <c r="F55" s="53">
        <v>2053</v>
      </c>
      <c r="G55" s="53" t="s">
        <v>88</v>
      </c>
      <c r="H55" s="53" t="s">
        <v>88</v>
      </c>
      <c r="J55" s="98"/>
      <c r="K55" s="97"/>
      <c r="L55" s="32"/>
      <c r="M55" s="97"/>
      <c r="N55" s="55">
        <f t="shared" ref="N55:Q61" si="4">IF(E55=E17,1,0)</f>
        <v>0</v>
      </c>
      <c r="O55" s="55">
        <f t="shared" si="4"/>
        <v>0</v>
      </c>
      <c r="P55" s="55">
        <f t="shared" si="4"/>
        <v>0</v>
      </c>
      <c r="Q55" s="55">
        <f t="shared" si="4"/>
        <v>0</v>
      </c>
      <c r="R55" s="42"/>
    </row>
    <row r="56" spans="1:18" ht="22.5" customHeight="1">
      <c r="A56" s="245"/>
      <c r="B56" s="24">
        <v>525053</v>
      </c>
      <c r="C56" s="5" t="s">
        <v>100</v>
      </c>
      <c r="D56" s="24" t="s">
        <v>101</v>
      </c>
      <c r="E56" s="53">
        <v>2</v>
      </c>
      <c r="F56" s="53">
        <v>1418</v>
      </c>
      <c r="G56" s="53" t="s">
        <v>109</v>
      </c>
      <c r="H56" s="53" t="s">
        <v>109</v>
      </c>
      <c r="J56" s="98"/>
      <c r="K56" s="97"/>
      <c r="L56" s="32"/>
      <c r="M56" s="97"/>
      <c r="N56" s="55">
        <f t="shared" si="4"/>
        <v>0</v>
      </c>
      <c r="O56" s="55">
        <f t="shared" si="4"/>
        <v>0</v>
      </c>
      <c r="P56" s="55">
        <f t="shared" si="4"/>
        <v>0</v>
      </c>
      <c r="Q56" s="55">
        <f t="shared" si="4"/>
        <v>0</v>
      </c>
      <c r="R56" s="42"/>
    </row>
    <row r="57" spans="1:18" ht="22.5" customHeight="1">
      <c r="A57" s="245"/>
      <c r="B57" s="24">
        <v>525054</v>
      </c>
      <c r="C57" s="26" t="s">
        <v>102</v>
      </c>
      <c r="D57" s="24" t="s">
        <v>87</v>
      </c>
      <c r="E57" s="53">
        <v>2</v>
      </c>
      <c r="F57" s="53">
        <v>1421</v>
      </c>
      <c r="G57" s="53" t="s">
        <v>109</v>
      </c>
      <c r="H57" s="53" t="s">
        <v>109</v>
      </c>
      <c r="J57" s="98"/>
      <c r="K57" s="97"/>
      <c r="L57" s="99"/>
      <c r="M57" s="97"/>
      <c r="N57" s="55">
        <f t="shared" si="4"/>
        <v>0</v>
      </c>
      <c r="O57" s="55">
        <f t="shared" si="4"/>
        <v>0</v>
      </c>
      <c r="P57" s="55">
        <f t="shared" si="4"/>
        <v>0</v>
      </c>
      <c r="Q57" s="55">
        <f t="shared" si="4"/>
        <v>0</v>
      </c>
      <c r="R57" s="42"/>
    </row>
    <row r="58" spans="1:18" ht="22.5" customHeight="1">
      <c r="A58" s="245"/>
      <c r="B58" s="24">
        <v>525055</v>
      </c>
      <c r="C58" s="5" t="s">
        <v>103</v>
      </c>
      <c r="D58" s="24" t="s">
        <v>87</v>
      </c>
      <c r="E58" s="53">
        <v>2</v>
      </c>
      <c r="F58" s="53">
        <v>1237</v>
      </c>
      <c r="G58" s="53" t="s">
        <v>109</v>
      </c>
      <c r="H58" s="53" t="s">
        <v>109</v>
      </c>
      <c r="J58" s="98"/>
      <c r="K58" s="97"/>
      <c r="L58" s="32"/>
      <c r="M58" s="97"/>
      <c r="N58" s="55">
        <f t="shared" si="4"/>
        <v>0</v>
      </c>
      <c r="O58" s="55">
        <f t="shared" si="4"/>
        <v>0</v>
      </c>
      <c r="P58" s="55">
        <f t="shared" si="4"/>
        <v>0</v>
      </c>
      <c r="Q58" s="55">
        <f t="shared" si="4"/>
        <v>0</v>
      </c>
      <c r="R58" s="42"/>
    </row>
    <row r="59" spans="1:18" ht="22.5" customHeight="1">
      <c r="A59" s="245"/>
      <c r="B59" s="24">
        <v>525056</v>
      </c>
      <c r="C59" s="5" t="s">
        <v>104</v>
      </c>
      <c r="D59" s="24" t="s">
        <v>87</v>
      </c>
      <c r="E59" s="53">
        <v>8</v>
      </c>
      <c r="F59" s="53">
        <v>2090</v>
      </c>
      <c r="G59" s="53" t="s">
        <v>109</v>
      </c>
      <c r="H59" s="53" t="s">
        <v>109</v>
      </c>
      <c r="J59" s="98"/>
      <c r="K59" s="97"/>
      <c r="L59" s="32"/>
      <c r="M59" s="97"/>
      <c r="N59" s="55">
        <f t="shared" si="4"/>
        <v>0</v>
      </c>
      <c r="O59" s="55">
        <f t="shared" si="4"/>
        <v>0</v>
      </c>
      <c r="P59" s="55">
        <f t="shared" si="4"/>
        <v>0</v>
      </c>
      <c r="Q59" s="55">
        <f t="shared" si="4"/>
        <v>0</v>
      </c>
      <c r="R59" s="42"/>
    </row>
    <row r="60" spans="1:18" ht="22.5" customHeight="1">
      <c r="A60" s="245"/>
      <c r="B60" s="24">
        <v>525057</v>
      </c>
      <c r="C60" s="5" t="s">
        <v>105</v>
      </c>
      <c r="D60" s="24" t="s">
        <v>106</v>
      </c>
      <c r="E60" s="53">
        <v>2</v>
      </c>
      <c r="F60" s="53">
        <v>1071</v>
      </c>
      <c r="G60" s="53" t="s">
        <v>109</v>
      </c>
      <c r="H60" s="53" t="s">
        <v>109</v>
      </c>
      <c r="J60" s="98"/>
      <c r="K60" s="97"/>
      <c r="L60" s="32"/>
      <c r="M60" s="97"/>
      <c r="N60" s="55">
        <f t="shared" si="4"/>
        <v>0</v>
      </c>
      <c r="O60" s="55">
        <f t="shared" si="4"/>
        <v>0</v>
      </c>
      <c r="P60" s="55">
        <f t="shared" si="4"/>
        <v>0</v>
      </c>
      <c r="Q60" s="55">
        <f t="shared" si="4"/>
        <v>0</v>
      </c>
      <c r="R60" s="42"/>
    </row>
    <row r="61" spans="1:18" ht="22.5" customHeight="1">
      <c r="A61" s="245"/>
      <c r="B61" s="24">
        <v>525057</v>
      </c>
      <c r="C61" s="5" t="s">
        <v>107</v>
      </c>
      <c r="D61" s="24" t="s">
        <v>106</v>
      </c>
      <c r="E61" s="53">
        <v>4</v>
      </c>
      <c r="F61" s="53">
        <v>2027.5</v>
      </c>
      <c r="G61" s="53" t="s">
        <v>109</v>
      </c>
      <c r="H61" s="53" t="s">
        <v>109</v>
      </c>
      <c r="J61" s="98"/>
      <c r="K61" s="97"/>
      <c r="L61" s="32"/>
      <c r="M61" s="97"/>
      <c r="N61" s="55">
        <f t="shared" si="4"/>
        <v>0</v>
      </c>
      <c r="O61" s="55">
        <f t="shared" si="4"/>
        <v>0</v>
      </c>
      <c r="P61" s="55">
        <f t="shared" si="4"/>
        <v>0</v>
      </c>
      <c r="Q61" s="55">
        <f t="shared" si="4"/>
        <v>0</v>
      </c>
      <c r="R61" s="42"/>
    </row>
    <row r="62" spans="1:18" ht="22.5" customHeight="1">
      <c r="A62" s="245"/>
      <c r="B62" s="24">
        <v>525058</v>
      </c>
      <c r="C62" s="5" t="s">
        <v>108</v>
      </c>
      <c r="D62" s="24" t="s">
        <v>106</v>
      </c>
      <c r="E62" s="24">
        <v>4</v>
      </c>
      <c r="F62" s="24">
        <v>1599.5</v>
      </c>
      <c r="G62" s="24" t="s">
        <v>109</v>
      </c>
      <c r="H62" s="24" t="s">
        <v>109</v>
      </c>
      <c r="J62" s="98"/>
      <c r="K62" s="97"/>
      <c r="L62" s="32"/>
      <c r="M62" s="97"/>
      <c r="N62" s="54"/>
      <c r="O62" s="54"/>
      <c r="P62" s="54"/>
      <c r="Q62" s="54"/>
      <c r="R62" s="42"/>
    </row>
    <row r="63" spans="1:18" ht="22.5" customHeight="1">
      <c r="A63" s="245"/>
      <c r="B63" s="24">
        <v>591004</v>
      </c>
      <c r="C63" s="5" t="s">
        <v>110</v>
      </c>
      <c r="D63" s="24" t="s">
        <v>87</v>
      </c>
      <c r="E63" s="24">
        <v>4</v>
      </c>
      <c r="F63" s="24">
        <v>327.5</v>
      </c>
      <c r="G63" s="24" t="s">
        <v>109</v>
      </c>
      <c r="H63" s="24" t="s">
        <v>109</v>
      </c>
      <c r="J63" s="98"/>
      <c r="K63" s="97"/>
      <c r="L63" s="32"/>
      <c r="M63" s="97"/>
      <c r="N63" s="54"/>
      <c r="O63" s="54"/>
      <c r="P63" s="54"/>
      <c r="Q63" s="54"/>
      <c r="R63" s="42"/>
    </row>
    <row r="64" spans="1:18" ht="22.5" customHeight="1">
      <c r="A64" s="245"/>
      <c r="B64" s="24">
        <v>591004</v>
      </c>
      <c r="C64" s="5" t="s">
        <v>111</v>
      </c>
      <c r="D64" s="24" t="s">
        <v>87</v>
      </c>
      <c r="E64" s="24">
        <v>4</v>
      </c>
      <c r="F64" s="24">
        <v>806.5</v>
      </c>
      <c r="G64" s="24" t="s">
        <v>109</v>
      </c>
      <c r="H64" s="24" t="s">
        <v>109</v>
      </c>
      <c r="J64" s="98"/>
      <c r="K64" s="97"/>
      <c r="L64" s="32"/>
      <c r="M64" s="97"/>
      <c r="N64" s="54"/>
      <c r="O64" s="54"/>
      <c r="P64" s="54"/>
      <c r="Q64" s="54"/>
      <c r="R64" s="42"/>
    </row>
    <row r="65" spans="1:18" ht="22.5" customHeight="1">
      <c r="A65" s="245"/>
      <c r="B65" s="24">
        <v>591004</v>
      </c>
      <c r="C65" s="5" t="s">
        <v>112</v>
      </c>
      <c r="D65" s="24" t="s">
        <v>87</v>
      </c>
      <c r="E65" s="24">
        <v>8</v>
      </c>
      <c r="F65" s="24">
        <v>1884</v>
      </c>
      <c r="G65" s="24" t="s">
        <v>109</v>
      </c>
      <c r="H65" s="24" t="s">
        <v>109</v>
      </c>
      <c r="J65" s="98"/>
      <c r="K65" s="97"/>
      <c r="L65" s="32"/>
      <c r="M65" s="97"/>
      <c r="N65" s="54"/>
      <c r="O65" s="54"/>
      <c r="P65" s="54"/>
      <c r="Q65" s="54"/>
      <c r="R65" s="42"/>
    </row>
    <row r="66" spans="1:18" ht="22.5" customHeight="1">
      <c r="A66" s="245"/>
      <c r="B66" s="24">
        <v>710013</v>
      </c>
      <c r="C66" s="5" t="s">
        <v>113</v>
      </c>
      <c r="D66" s="24" t="s">
        <v>114</v>
      </c>
      <c r="E66" s="24">
        <v>4</v>
      </c>
      <c r="F66" s="24">
        <v>2069.5</v>
      </c>
      <c r="G66" s="24" t="s">
        <v>109</v>
      </c>
      <c r="H66" s="24" t="s">
        <v>109</v>
      </c>
      <c r="J66" s="98"/>
      <c r="K66" s="97"/>
      <c r="L66" s="32"/>
      <c r="M66" s="97"/>
      <c r="N66" s="54"/>
      <c r="O66" s="54"/>
      <c r="P66" s="54"/>
      <c r="Q66" s="54"/>
      <c r="R66" s="42"/>
    </row>
    <row r="67" spans="1:18">
      <c r="B67" s="39"/>
      <c r="C67" s="39"/>
      <c r="N67" s="42"/>
      <c r="O67" s="42"/>
      <c r="P67" s="42"/>
      <c r="Q67" s="42"/>
      <c r="R67" s="42"/>
    </row>
    <row r="68" spans="1:18">
      <c r="A68" s="246" t="s">
        <v>115</v>
      </c>
      <c r="B68" s="246"/>
      <c r="C68" s="246"/>
      <c r="D68" s="246"/>
      <c r="E68" s="246"/>
      <c r="F68" s="246"/>
      <c r="G68" s="246"/>
      <c r="H68" s="246"/>
      <c r="N68" s="42"/>
      <c r="O68" s="42"/>
      <c r="P68" s="42"/>
      <c r="Q68" s="42"/>
      <c r="R68" s="42"/>
    </row>
    <row r="69" spans="1:18" ht="30">
      <c r="A69" s="22" t="s">
        <v>0</v>
      </c>
      <c r="B69" s="22" t="s">
        <v>78</v>
      </c>
      <c r="C69" s="22" t="s">
        <v>79</v>
      </c>
      <c r="D69" s="22" t="s">
        <v>80</v>
      </c>
      <c r="E69" s="22" t="s">
        <v>81</v>
      </c>
      <c r="F69" s="23" t="s">
        <v>116</v>
      </c>
      <c r="G69" s="22" t="s">
        <v>117</v>
      </c>
      <c r="H69" s="22" t="s">
        <v>118</v>
      </c>
      <c r="J69" s="94"/>
      <c r="K69" s="94"/>
      <c r="L69" s="94"/>
      <c r="M69" s="94"/>
      <c r="N69" s="208"/>
      <c r="O69" s="209"/>
      <c r="P69" s="208"/>
      <c r="Q69" s="208"/>
      <c r="R69" s="42"/>
    </row>
    <row r="70" spans="1:18" ht="22.5" customHeight="1">
      <c r="A70" s="5" t="s">
        <v>119</v>
      </c>
      <c r="B70" s="24" t="s">
        <v>120</v>
      </c>
      <c r="C70" s="5" t="s">
        <v>121</v>
      </c>
      <c r="D70" s="24" t="s">
        <v>122</v>
      </c>
      <c r="E70" s="53">
        <v>2</v>
      </c>
      <c r="F70" s="53">
        <v>29</v>
      </c>
      <c r="G70" s="53">
        <v>315</v>
      </c>
      <c r="H70" s="53">
        <v>1916</v>
      </c>
      <c r="J70" s="32"/>
      <c r="K70" s="97"/>
      <c r="L70" s="32"/>
      <c r="M70" s="97"/>
      <c r="N70" s="55">
        <f t="shared" ref="N70:Q72" si="5">IF(E70=E32,1,0)</f>
        <v>0</v>
      </c>
      <c r="O70" s="55">
        <f t="shared" si="5"/>
        <v>0</v>
      </c>
      <c r="P70" s="55">
        <f t="shared" si="5"/>
        <v>0</v>
      </c>
      <c r="Q70" s="55">
        <f t="shared" si="5"/>
        <v>0</v>
      </c>
      <c r="R70" s="42"/>
    </row>
    <row r="71" spans="1:18" ht="22.5" customHeight="1">
      <c r="A71" s="27" t="s">
        <v>123</v>
      </c>
      <c r="B71" s="24" t="s">
        <v>124</v>
      </c>
      <c r="C71" s="5" t="s">
        <v>121</v>
      </c>
      <c r="D71" s="24" t="s">
        <v>122</v>
      </c>
      <c r="E71" s="53">
        <v>2</v>
      </c>
      <c r="F71" s="53">
        <v>29</v>
      </c>
      <c r="G71" s="53">
        <v>794</v>
      </c>
      <c r="H71" s="53">
        <v>1916</v>
      </c>
      <c r="J71" s="31"/>
      <c r="K71" s="97"/>
      <c r="L71" s="32"/>
      <c r="M71" s="97"/>
      <c r="N71" s="55">
        <f t="shared" si="5"/>
        <v>0</v>
      </c>
      <c r="O71" s="55">
        <f t="shared" si="5"/>
        <v>0</v>
      </c>
      <c r="P71" s="55">
        <f t="shared" si="5"/>
        <v>0</v>
      </c>
      <c r="Q71" s="55">
        <f t="shared" si="5"/>
        <v>0</v>
      </c>
      <c r="R71" s="42"/>
    </row>
    <row r="72" spans="1:18" ht="22.5" customHeight="1">
      <c r="A72" s="27" t="s">
        <v>125</v>
      </c>
      <c r="B72" s="24" t="s">
        <v>126</v>
      </c>
      <c r="C72" s="5" t="s">
        <v>121</v>
      </c>
      <c r="D72" s="24" t="s">
        <v>122</v>
      </c>
      <c r="E72" s="53">
        <v>2</v>
      </c>
      <c r="F72" s="53">
        <v>29</v>
      </c>
      <c r="G72" s="53">
        <v>1434</v>
      </c>
      <c r="H72" s="53">
        <v>834</v>
      </c>
      <c r="J72" s="31"/>
      <c r="K72" s="97"/>
      <c r="L72" s="32"/>
      <c r="M72" s="97"/>
      <c r="N72" s="55">
        <f t="shared" si="5"/>
        <v>0</v>
      </c>
      <c r="O72" s="55">
        <f t="shared" si="5"/>
        <v>0</v>
      </c>
      <c r="P72" s="55">
        <f t="shared" si="5"/>
        <v>0</v>
      </c>
      <c r="Q72" s="55">
        <f t="shared" si="5"/>
        <v>0</v>
      </c>
      <c r="R72" s="42"/>
    </row>
    <row r="73" spans="1:18">
      <c r="N73" s="42"/>
      <c r="O73" s="42"/>
      <c r="P73" s="42"/>
      <c r="Q73" s="42"/>
      <c r="R73" s="210">
        <f>SUM(N42:Q72)</f>
        <v>0</v>
      </c>
    </row>
    <row r="74" spans="1:18">
      <c r="N74" s="42"/>
      <c r="O74" s="42"/>
      <c r="P74" s="42"/>
      <c r="Q74" s="42"/>
      <c r="R74" s="42"/>
    </row>
  </sheetData>
  <sheetProtection password="CC09" sheet="1" objects="1" scenarios="1" selectLockedCells="1"/>
  <mergeCells count="13">
    <mergeCell ref="A68:H68"/>
    <mergeCell ref="A45:A51"/>
    <mergeCell ref="A53:H53"/>
    <mergeCell ref="A55:A66"/>
    <mergeCell ref="A30:H30"/>
    <mergeCell ref="A36:C37"/>
    <mergeCell ref="A39:H39"/>
    <mergeCell ref="A41:A44"/>
    <mergeCell ref="A1:H1"/>
    <mergeCell ref="A3:A6"/>
    <mergeCell ref="A7:A13"/>
    <mergeCell ref="A15:H15"/>
    <mergeCell ref="A17:A28"/>
  </mergeCells>
  <dataValidations count="1">
    <dataValidation type="list" allowBlank="1" showInputMessage="1" showErrorMessage="1" sqref="G4:H13 G17:H23">
      <formula1>$F$14:$H$14</formula1>
    </dataValidation>
  </dataValidations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00FF"/>
  </sheetPr>
  <dimension ref="A1:R60"/>
  <sheetViews>
    <sheetView showGridLines="0" zoomScale="90" zoomScaleNormal="90" workbookViewId="0">
      <selection activeCell="C3" sqref="C3:F3"/>
    </sheetView>
  </sheetViews>
  <sheetFormatPr baseColWidth="10" defaultColWidth="9.140625" defaultRowHeight="15"/>
  <cols>
    <col min="1" max="7" width="10.5703125" style="39"/>
    <col min="8" max="8" width="11.140625" style="39"/>
    <col min="9" max="1025" width="10.5703125" style="39"/>
    <col min="1026" max="16384" width="9.140625" style="39"/>
  </cols>
  <sheetData>
    <row r="1" spans="1:18" ht="30" customHeight="1" thickBot="1">
      <c r="A1" s="247" t="s">
        <v>127</v>
      </c>
      <c r="B1" s="247"/>
      <c r="C1" s="247"/>
      <c r="D1" s="247"/>
      <c r="E1" s="247"/>
      <c r="F1" s="247"/>
      <c r="G1" s="247"/>
      <c r="H1" s="247"/>
      <c r="Q1" s="80">
        <f>ROUND(Q60/3,1)</f>
        <v>0</v>
      </c>
      <c r="R1" s="33" t="s">
        <v>240</v>
      </c>
    </row>
    <row r="2" spans="1:18" ht="30" customHeight="1">
      <c r="A2" s="248" t="s">
        <v>128</v>
      </c>
      <c r="B2" s="248"/>
      <c r="C2" s="248"/>
      <c r="D2" s="248"/>
      <c r="E2" s="248"/>
      <c r="F2" s="248"/>
      <c r="G2" s="248"/>
      <c r="H2" s="40" t="s">
        <v>129</v>
      </c>
    </row>
    <row r="3" spans="1:18" ht="30" customHeight="1">
      <c r="A3" s="248" t="s">
        <v>130</v>
      </c>
      <c r="B3" s="248"/>
      <c r="C3" s="248"/>
      <c r="D3" s="248"/>
      <c r="E3" s="248"/>
      <c r="F3" s="248"/>
      <c r="G3" s="248"/>
      <c r="H3" s="248"/>
    </row>
    <row r="5" spans="1:18" ht="30" customHeight="1" thickBot="1">
      <c r="A5" s="112" t="s">
        <v>131</v>
      </c>
      <c r="B5" s="112" t="s">
        <v>132</v>
      </c>
      <c r="C5" s="112" t="s">
        <v>133</v>
      </c>
      <c r="D5" s="112" t="s">
        <v>134</v>
      </c>
      <c r="E5" s="112" t="s">
        <v>135</v>
      </c>
      <c r="F5" s="112" t="s">
        <v>136</v>
      </c>
      <c r="G5" s="112" t="s">
        <v>137</v>
      </c>
      <c r="H5" s="112" t="s">
        <v>138</v>
      </c>
    </row>
    <row r="6" spans="1:18" ht="30" customHeight="1" thickTop="1">
      <c r="A6" s="113">
        <v>215023</v>
      </c>
      <c r="B6" s="252" t="s">
        <v>139</v>
      </c>
      <c r="C6" s="114">
        <v>9</v>
      </c>
      <c r="D6" s="114">
        <v>4</v>
      </c>
      <c r="E6" s="114">
        <v>1440</v>
      </c>
      <c r="F6" s="114" t="s">
        <v>140</v>
      </c>
      <c r="G6" s="114">
        <v>530</v>
      </c>
      <c r="H6" s="115"/>
    </row>
    <row r="7" spans="1:18" ht="30" customHeight="1">
      <c r="A7" s="116"/>
      <c r="B7" s="253"/>
      <c r="C7" s="101">
        <v>9</v>
      </c>
      <c r="D7" s="101">
        <v>4</v>
      </c>
      <c r="E7" s="101">
        <v>1436</v>
      </c>
      <c r="F7" s="101" t="s">
        <v>140</v>
      </c>
      <c r="G7" s="101">
        <v>546</v>
      </c>
      <c r="H7" s="117"/>
    </row>
    <row r="8" spans="1:18" ht="30" customHeight="1">
      <c r="A8" s="116"/>
      <c r="B8" s="253"/>
      <c r="C8" s="101">
        <v>1</v>
      </c>
      <c r="D8" s="101">
        <v>2</v>
      </c>
      <c r="E8" s="101">
        <v>1440</v>
      </c>
      <c r="F8" s="101" t="s">
        <v>140</v>
      </c>
      <c r="G8" s="101"/>
      <c r="H8" s="117"/>
    </row>
    <row r="9" spans="1:18" ht="30" customHeight="1" thickBot="1">
      <c r="A9" s="119"/>
      <c r="B9" s="254"/>
      <c r="C9" s="120"/>
      <c r="D9" s="120">
        <v>2</v>
      </c>
      <c r="E9" s="120">
        <v>1436</v>
      </c>
      <c r="F9" s="120" t="s">
        <v>140</v>
      </c>
      <c r="G9" s="120">
        <v>538</v>
      </c>
      <c r="H9" s="121">
        <v>19</v>
      </c>
    </row>
    <row r="10" spans="1:18" ht="30" customHeight="1" thickTop="1">
      <c r="A10" s="113">
        <v>215202</v>
      </c>
      <c r="B10" s="252" t="str">
        <f>B6</f>
        <v>YBLC330</v>
      </c>
      <c r="C10" s="122"/>
      <c r="D10" s="122"/>
      <c r="E10" s="122"/>
      <c r="F10" s="122"/>
      <c r="G10" s="114">
        <v>762</v>
      </c>
      <c r="H10" s="123"/>
    </row>
    <row r="11" spans="1:18" ht="30" customHeight="1" thickBot="1">
      <c r="A11" s="124"/>
      <c r="B11" s="254"/>
      <c r="C11" s="125"/>
      <c r="D11" s="125"/>
      <c r="E11" s="125"/>
      <c r="F11" s="125"/>
      <c r="G11" s="118">
        <v>2184</v>
      </c>
      <c r="H11" s="126"/>
    </row>
    <row r="12" spans="1:18" ht="30" customHeight="1" thickTop="1">
      <c r="A12" s="113">
        <v>215180</v>
      </c>
      <c r="B12" s="252" t="str">
        <f>B6</f>
        <v>YBLC330</v>
      </c>
      <c r="C12" s="122"/>
      <c r="D12" s="122"/>
      <c r="E12" s="122"/>
      <c r="F12" s="122"/>
      <c r="G12" s="114">
        <v>726</v>
      </c>
      <c r="H12" s="123"/>
    </row>
    <row r="13" spans="1:18" ht="30" customHeight="1">
      <c r="A13" s="127"/>
      <c r="B13" s="253"/>
      <c r="C13" s="110"/>
      <c r="D13" s="110"/>
      <c r="E13" s="110"/>
      <c r="F13" s="110"/>
      <c r="G13" s="101">
        <v>622</v>
      </c>
      <c r="H13" s="128"/>
    </row>
    <row r="14" spans="1:18" ht="30" customHeight="1">
      <c r="A14" s="127"/>
      <c r="B14" s="253"/>
      <c r="C14" s="110"/>
      <c r="D14" s="110"/>
      <c r="E14" s="110"/>
      <c r="F14" s="110"/>
      <c r="G14" s="101"/>
      <c r="H14" s="128"/>
    </row>
    <row r="15" spans="1:18" ht="30" customHeight="1">
      <c r="A15" s="127"/>
      <c r="B15" s="253"/>
      <c r="C15" s="110"/>
      <c r="D15" s="110"/>
      <c r="E15" s="110"/>
      <c r="F15" s="110"/>
      <c r="G15" s="101">
        <v>674</v>
      </c>
      <c r="H15" s="128"/>
    </row>
    <row r="16" spans="1:18" ht="30" customHeight="1" thickBot="1">
      <c r="A16" s="124"/>
      <c r="B16" s="254"/>
      <c r="C16" s="125"/>
      <c r="D16" s="125"/>
      <c r="E16" s="125"/>
      <c r="F16" s="125"/>
      <c r="G16" s="118">
        <v>4993</v>
      </c>
      <c r="H16" s="126"/>
    </row>
    <row r="17" spans="1:8" ht="15.75" thickTop="1">
      <c r="F17" s="42" t="s">
        <v>141</v>
      </c>
      <c r="G17" s="42" t="s">
        <v>140</v>
      </c>
      <c r="H17" s="42" t="s">
        <v>10</v>
      </c>
    </row>
    <row r="18" spans="1:8" ht="30.75" thickBot="1">
      <c r="A18" s="112" t="s">
        <v>131</v>
      </c>
      <c r="B18" s="112" t="s">
        <v>132</v>
      </c>
      <c r="C18" s="112" t="s">
        <v>133</v>
      </c>
      <c r="D18" s="112" t="s">
        <v>134</v>
      </c>
      <c r="E18" s="112" t="s">
        <v>135</v>
      </c>
      <c r="F18" s="112" t="s">
        <v>136</v>
      </c>
      <c r="G18" s="112" t="s">
        <v>137</v>
      </c>
      <c r="H18" s="112" t="s">
        <v>138</v>
      </c>
    </row>
    <row r="19" spans="1:8" ht="30" customHeight="1" thickTop="1">
      <c r="A19" s="113">
        <v>591004</v>
      </c>
      <c r="B19" s="249" t="s">
        <v>139</v>
      </c>
      <c r="C19" s="129"/>
      <c r="D19" s="129"/>
      <c r="E19" s="129"/>
      <c r="F19" s="122"/>
      <c r="G19" s="114"/>
      <c r="H19" s="130"/>
    </row>
    <row r="20" spans="1:8" ht="30" customHeight="1">
      <c r="A20" s="131"/>
      <c r="B20" s="250"/>
      <c r="C20" s="111"/>
      <c r="D20" s="111"/>
      <c r="E20" s="111"/>
      <c r="F20" s="110"/>
      <c r="G20" s="101" t="s">
        <v>144</v>
      </c>
      <c r="H20" s="132"/>
    </row>
    <row r="21" spans="1:8" ht="30" customHeight="1">
      <c r="A21" s="131"/>
      <c r="B21" s="250"/>
      <c r="C21" s="111"/>
      <c r="D21" s="111"/>
      <c r="E21" s="111"/>
      <c r="F21" s="110"/>
      <c r="G21" s="101"/>
      <c r="H21" s="132"/>
    </row>
    <row r="22" spans="1:8" ht="30" customHeight="1">
      <c r="A22" s="133"/>
      <c r="B22" s="250"/>
      <c r="C22" s="111"/>
      <c r="D22" s="111"/>
      <c r="E22" s="111"/>
      <c r="F22" s="110"/>
      <c r="G22" s="101" t="s">
        <v>145</v>
      </c>
      <c r="H22" s="132"/>
    </row>
    <row r="23" spans="1:8" ht="30" customHeight="1">
      <c r="A23" s="133"/>
      <c r="B23" s="250"/>
      <c r="C23" s="111"/>
      <c r="D23" s="111"/>
      <c r="E23" s="111"/>
      <c r="F23" s="110"/>
      <c r="G23" s="101"/>
      <c r="H23" s="132"/>
    </row>
    <row r="24" spans="1:8" ht="30" customHeight="1">
      <c r="A24" s="133"/>
      <c r="B24" s="250"/>
      <c r="C24" s="111"/>
      <c r="D24" s="111"/>
      <c r="E24" s="111"/>
      <c r="F24" s="110"/>
      <c r="G24" s="101"/>
      <c r="H24" s="132"/>
    </row>
    <row r="25" spans="1:8" ht="30" customHeight="1">
      <c r="A25" s="133"/>
      <c r="B25" s="250"/>
      <c r="C25" s="111"/>
      <c r="D25" s="111"/>
      <c r="E25" s="111"/>
      <c r="F25" s="110"/>
      <c r="G25" s="101" t="s">
        <v>146</v>
      </c>
      <c r="H25" s="132"/>
    </row>
    <row r="26" spans="1:8" ht="30" customHeight="1">
      <c r="A26" s="133"/>
      <c r="B26" s="250"/>
      <c r="C26" s="111"/>
      <c r="D26" s="111"/>
      <c r="E26" s="111"/>
      <c r="F26" s="110"/>
      <c r="G26" s="101" t="s">
        <v>147</v>
      </c>
      <c r="H26" s="132"/>
    </row>
    <row r="27" spans="1:8" ht="30" customHeight="1">
      <c r="A27" s="133"/>
      <c r="B27" s="250"/>
      <c r="C27" s="111"/>
      <c r="D27" s="111"/>
      <c r="E27" s="111"/>
      <c r="F27" s="110"/>
      <c r="G27" s="101">
        <v>475</v>
      </c>
      <c r="H27" s="132"/>
    </row>
    <row r="28" spans="1:8" ht="30" customHeight="1">
      <c r="A28" s="133"/>
      <c r="B28" s="250"/>
      <c r="C28" s="111"/>
      <c r="D28" s="111"/>
      <c r="E28" s="111"/>
      <c r="F28" s="110"/>
      <c r="G28" s="101"/>
      <c r="H28" s="132"/>
    </row>
    <row r="29" spans="1:8" ht="30" customHeight="1" thickBot="1">
      <c r="A29" s="134"/>
      <c r="B29" s="251"/>
      <c r="C29" s="135"/>
      <c r="D29" s="135"/>
      <c r="E29" s="135"/>
      <c r="F29" s="125"/>
      <c r="G29" s="118" t="s">
        <v>149</v>
      </c>
      <c r="H29" s="136"/>
    </row>
    <row r="30" spans="1:8" ht="15.75" thickTop="1"/>
    <row r="31" spans="1:8">
      <c r="A31" s="238" t="s">
        <v>21</v>
      </c>
      <c r="B31" s="238"/>
      <c r="C31" s="238"/>
      <c r="D31" s="238"/>
    </row>
    <row r="32" spans="1:8">
      <c r="A32" s="238"/>
      <c r="B32" s="238"/>
      <c r="C32" s="238"/>
      <c r="D32" s="238"/>
    </row>
    <row r="34" spans="1:17" ht="30.75" thickBot="1">
      <c r="A34" s="112" t="s">
        <v>131</v>
      </c>
      <c r="B34" s="112" t="s">
        <v>132</v>
      </c>
      <c r="C34" s="112" t="s">
        <v>133</v>
      </c>
      <c r="D34" s="112" t="s">
        <v>134</v>
      </c>
      <c r="E34" s="112" t="s">
        <v>135</v>
      </c>
      <c r="F34" s="112" t="s">
        <v>136</v>
      </c>
      <c r="G34" s="112" t="s">
        <v>137</v>
      </c>
      <c r="H34" s="112" t="s">
        <v>138</v>
      </c>
      <c r="J34" s="102"/>
      <c r="K34" s="102"/>
      <c r="L34" s="103"/>
      <c r="M34" s="103"/>
      <c r="N34" s="103"/>
      <c r="O34" s="103"/>
      <c r="P34" s="103"/>
      <c r="Q34" s="103"/>
    </row>
    <row r="35" spans="1:17" ht="30" customHeight="1" thickTop="1">
      <c r="A35" s="113">
        <v>215023</v>
      </c>
      <c r="B35" s="252" t="s">
        <v>139</v>
      </c>
      <c r="C35" s="114">
        <v>9</v>
      </c>
      <c r="D35" s="114">
        <v>4</v>
      </c>
      <c r="E35" s="114">
        <v>1440</v>
      </c>
      <c r="F35" s="114" t="s">
        <v>140</v>
      </c>
      <c r="G35" s="114">
        <v>530</v>
      </c>
      <c r="H35" s="115"/>
      <c r="J35" s="104"/>
      <c r="K35" s="105"/>
      <c r="L35" s="104"/>
      <c r="M35" s="104"/>
      <c r="N35" s="104"/>
      <c r="O35" s="104"/>
      <c r="P35" s="104"/>
      <c r="Q35" s="104"/>
    </row>
    <row r="36" spans="1:17" ht="30" customHeight="1">
      <c r="A36" s="116"/>
      <c r="B36" s="253"/>
      <c r="C36" s="101">
        <v>9</v>
      </c>
      <c r="D36" s="101">
        <v>4</v>
      </c>
      <c r="E36" s="101">
        <v>1436</v>
      </c>
      <c r="F36" s="101" t="s">
        <v>140</v>
      </c>
      <c r="G36" s="101">
        <v>546</v>
      </c>
      <c r="H36" s="117"/>
      <c r="J36" s="104"/>
      <c r="K36" s="105"/>
      <c r="L36" s="104"/>
      <c r="M36" s="104"/>
      <c r="N36" s="104"/>
      <c r="O36" s="104"/>
      <c r="P36" s="104"/>
      <c r="Q36" s="104"/>
    </row>
    <row r="37" spans="1:17" ht="30" customHeight="1">
      <c r="A37" s="116"/>
      <c r="B37" s="253"/>
      <c r="C37" s="101">
        <v>1</v>
      </c>
      <c r="D37" s="101">
        <v>2</v>
      </c>
      <c r="E37" s="101">
        <v>1440</v>
      </c>
      <c r="F37" s="101" t="s">
        <v>140</v>
      </c>
      <c r="G37" s="101"/>
      <c r="H37" s="117"/>
      <c r="J37" s="104"/>
      <c r="K37" s="105"/>
      <c r="L37" s="104"/>
      <c r="M37" s="104"/>
      <c r="N37" s="104"/>
      <c r="O37" s="104"/>
      <c r="P37" s="104"/>
      <c r="Q37" s="104"/>
    </row>
    <row r="38" spans="1:17" ht="30" customHeight="1" thickBot="1">
      <c r="A38" s="119"/>
      <c r="B38" s="254"/>
      <c r="C38" s="120"/>
      <c r="D38" s="120">
        <v>2</v>
      </c>
      <c r="E38" s="120">
        <v>1436</v>
      </c>
      <c r="F38" s="120" t="s">
        <v>140</v>
      </c>
      <c r="G38" s="120">
        <v>538</v>
      </c>
      <c r="H38" s="121">
        <v>19</v>
      </c>
      <c r="J38" s="106"/>
      <c r="K38" s="105"/>
      <c r="L38" s="104"/>
      <c r="M38" s="104"/>
      <c r="N38" s="104"/>
      <c r="O38" s="104"/>
      <c r="P38" s="104"/>
      <c r="Q38" s="104"/>
    </row>
    <row r="39" spans="1:17" ht="30" customHeight="1" thickTop="1">
      <c r="A39" s="113">
        <v>215202</v>
      </c>
      <c r="B39" s="252"/>
      <c r="C39" s="211">
        <v>4</v>
      </c>
      <c r="D39" s="211">
        <v>4</v>
      </c>
      <c r="E39" s="211">
        <v>1382</v>
      </c>
      <c r="F39" s="211" t="s">
        <v>141</v>
      </c>
      <c r="G39" s="114">
        <v>762</v>
      </c>
      <c r="H39" s="214"/>
      <c r="J39" s="107"/>
      <c r="K39" s="105"/>
      <c r="L39" s="108">
        <f t="shared" ref="L39:O43" si="0">IF(C39=C10,1,0)</f>
        <v>0</v>
      </c>
      <c r="M39" s="108">
        <f t="shared" si="0"/>
        <v>0</v>
      </c>
      <c r="N39" s="108">
        <f t="shared" si="0"/>
        <v>0</v>
      </c>
      <c r="O39" s="108">
        <f t="shared" si="0"/>
        <v>0</v>
      </c>
      <c r="P39" s="108"/>
      <c r="Q39" s="108"/>
    </row>
    <row r="40" spans="1:17" ht="30" customHeight="1" thickBot="1">
      <c r="A40" s="124"/>
      <c r="B40" s="254"/>
      <c r="C40" s="212">
        <v>1</v>
      </c>
      <c r="D40" s="212">
        <v>3</v>
      </c>
      <c r="E40" s="212">
        <v>1382</v>
      </c>
      <c r="F40" s="212" t="s">
        <v>141</v>
      </c>
      <c r="G40" s="118">
        <v>2184</v>
      </c>
      <c r="H40" s="215">
        <v>5</v>
      </c>
      <c r="J40" s="107"/>
      <c r="K40" s="105"/>
      <c r="L40" s="108">
        <f t="shared" si="0"/>
        <v>0</v>
      </c>
      <c r="M40" s="108">
        <f t="shared" si="0"/>
        <v>0</v>
      </c>
      <c r="N40" s="108">
        <f t="shared" si="0"/>
        <v>0</v>
      </c>
      <c r="O40" s="108">
        <f t="shared" si="0"/>
        <v>0</v>
      </c>
      <c r="P40" s="108"/>
      <c r="Q40" s="108">
        <f>IF(H40=H11,1,0)</f>
        <v>0</v>
      </c>
    </row>
    <row r="41" spans="1:17" ht="30" customHeight="1" thickTop="1">
      <c r="A41" s="113">
        <v>215180</v>
      </c>
      <c r="B41" s="252"/>
      <c r="C41" s="211">
        <v>9</v>
      </c>
      <c r="D41" s="211">
        <v>4</v>
      </c>
      <c r="E41" s="211">
        <v>1391</v>
      </c>
      <c r="F41" s="211" t="s">
        <v>140</v>
      </c>
      <c r="G41" s="114">
        <v>726</v>
      </c>
      <c r="H41" s="214"/>
      <c r="J41" s="107"/>
      <c r="K41" s="105"/>
      <c r="L41" s="108">
        <f t="shared" si="0"/>
        <v>0</v>
      </c>
      <c r="M41" s="108">
        <f t="shared" si="0"/>
        <v>0</v>
      </c>
      <c r="N41" s="108">
        <f t="shared" si="0"/>
        <v>0</v>
      </c>
      <c r="O41" s="108">
        <f t="shared" si="0"/>
        <v>0</v>
      </c>
      <c r="P41" s="108"/>
      <c r="Q41" s="108"/>
    </row>
    <row r="42" spans="1:17" ht="30" customHeight="1">
      <c r="A42" s="127"/>
      <c r="B42" s="253"/>
      <c r="C42" s="213">
        <v>4</v>
      </c>
      <c r="D42" s="213">
        <v>8</v>
      </c>
      <c r="E42" s="213" t="s">
        <v>142</v>
      </c>
      <c r="F42" s="213" t="s">
        <v>140</v>
      </c>
      <c r="G42" s="101">
        <v>622</v>
      </c>
      <c r="H42" s="216"/>
      <c r="J42" s="107"/>
      <c r="K42" s="105"/>
      <c r="L42" s="108">
        <f t="shared" si="0"/>
        <v>0</v>
      </c>
      <c r="M42" s="108">
        <f t="shared" si="0"/>
        <v>0</v>
      </c>
      <c r="N42" s="108">
        <f t="shared" si="0"/>
        <v>0</v>
      </c>
      <c r="O42" s="108">
        <f t="shared" si="0"/>
        <v>0</v>
      </c>
      <c r="P42" s="108"/>
      <c r="Q42" s="108"/>
    </row>
    <row r="43" spans="1:17" ht="30" customHeight="1">
      <c r="A43" s="127"/>
      <c r="B43" s="253"/>
      <c r="C43" s="213">
        <v>1</v>
      </c>
      <c r="D43" s="213">
        <v>2</v>
      </c>
      <c r="E43" s="213">
        <v>1391</v>
      </c>
      <c r="F43" s="213" t="s">
        <v>140</v>
      </c>
      <c r="G43" s="101"/>
      <c r="H43" s="216"/>
      <c r="J43" s="107"/>
      <c r="K43" s="105"/>
      <c r="L43" s="108">
        <f t="shared" si="0"/>
        <v>0</v>
      </c>
      <c r="M43" s="108">
        <f t="shared" si="0"/>
        <v>0</v>
      </c>
      <c r="N43" s="108">
        <f t="shared" si="0"/>
        <v>0</v>
      </c>
      <c r="O43" s="108">
        <f t="shared" si="0"/>
        <v>0</v>
      </c>
      <c r="P43" s="108"/>
      <c r="Q43" s="108"/>
    </row>
    <row r="44" spans="1:17" ht="30" customHeight="1">
      <c r="A44" s="127"/>
      <c r="B44" s="253"/>
      <c r="C44" s="213"/>
      <c r="D44" s="213">
        <v>4</v>
      </c>
      <c r="E44" s="213" t="s">
        <v>142</v>
      </c>
      <c r="F44" s="213" t="s">
        <v>140</v>
      </c>
      <c r="G44" s="101">
        <v>674</v>
      </c>
      <c r="H44" s="216"/>
      <c r="J44" s="107"/>
      <c r="K44" s="105"/>
      <c r="L44" s="108"/>
      <c r="M44" s="108">
        <f t="shared" ref="M44:O45" si="1">IF(D44=D15,1,0)</f>
        <v>0</v>
      </c>
      <c r="N44" s="108">
        <f t="shared" si="1"/>
        <v>0</v>
      </c>
      <c r="O44" s="108">
        <f t="shared" si="1"/>
        <v>0</v>
      </c>
      <c r="P44" s="108"/>
      <c r="Q44" s="108"/>
    </row>
    <row r="45" spans="1:17" ht="30" customHeight="1" thickBot="1">
      <c r="A45" s="124"/>
      <c r="B45" s="254"/>
      <c r="C45" s="212">
        <v>1</v>
      </c>
      <c r="D45" s="212">
        <v>2</v>
      </c>
      <c r="E45" s="212" t="s">
        <v>142</v>
      </c>
      <c r="F45" s="212" t="s">
        <v>140</v>
      </c>
      <c r="G45" s="118">
        <v>4993</v>
      </c>
      <c r="H45" s="215">
        <v>15</v>
      </c>
      <c r="J45" s="107"/>
      <c r="K45" s="105"/>
      <c r="L45" s="108">
        <f>IF(C45=C16,1,0)</f>
        <v>0</v>
      </c>
      <c r="M45" s="108">
        <f t="shared" si="1"/>
        <v>0</v>
      </c>
      <c r="N45" s="108">
        <f t="shared" si="1"/>
        <v>0</v>
      </c>
      <c r="O45" s="108">
        <f t="shared" si="1"/>
        <v>0</v>
      </c>
      <c r="P45" s="108"/>
      <c r="Q45" s="108">
        <f>IF(H45=H16,1,0)</f>
        <v>0</v>
      </c>
    </row>
    <row r="46" spans="1:17" ht="15.75" thickTop="1">
      <c r="A46" s="157"/>
      <c r="B46" s="157"/>
      <c r="C46" s="157"/>
      <c r="D46" s="157"/>
      <c r="E46" s="157"/>
      <c r="F46" s="42"/>
      <c r="G46" s="42"/>
      <c r="H46" s="42"/>
      <c r="L46" s="42"/>
      <c r="M46" s="42"/>
      <c r="N46" s="42"/>
      <c r="O46" s="42"/>
      <c r="P46" s="42"/>
      <c r="Q46" s="42"/>
    </row>
    <row r="47" spans="1:17" ht="30.75" thickBot="1">
      <c r="A47" s="112" t="s">
        <v>131</v>
      </c>
      <c r="B47" s="112" t="s">
        <v>132</v>
      </c>
      <c r="C47" s="112" t="s">
        <v>133</v>
      </c>
      <c r="D47" s="112" t="s">
        <v>134</v>
      </c>
      <c r="E47" s="112" t="s">
        <v>135</v>
      </c>
      <c r="F47" s="112" t="s">
        <v>136</v>
      </c>
      <c r="G47" s="112" t="s">
        <v>137</v>
      </c>
      <c r="H47" s="112" t="s">
        <v>138</v>
      </c>
      <c r="J47" s="102"/>
      <c r="K47" s="102"/>
      <c r="L47" s="109"/>
      <c r="M47" s="109"/>
      <c r="N47" s="109"/>
      <c r="O47" s="109"/>
      <c r="P47" s="109"/>
      <c r="Q47" s="109"/>
    </row>
    <row r="48" spans="1:17" ht="30" customHeight="1" thickTop="1">
      <c r="A48" s="113">
        <v>591004</v>
      </c>
      <c r="B48" s="249" t="s">
        <v>139</v>
      </c>
      <c r="C48" s="217">
        <v>9</v>
      </c>
      <c r="D48" s="217">
        <v>4</v>
      </c>
      <c r="E48" s="217">
        <v>1382</v>
      </c>
      <c r="F48" s="211" t="s">
        <v>141</v>
      </c>
      <c r="G48" s="114"/>
      <c r="H48" s="220"/>
      <c r="J48" s="107"/>
      <c r="K48" s="105"/>
      <c r="L48" s="108">
        <f>IF(C48=C19,1,0)</f>
        <v>0</v>
      </c>
      <c r="M48" s="108">
        <f>IF(D48=D19,1,0)</f>
        <v>0</v>
      </c>
      <c r="N48" s="108">
        <f>IF(E48=E19,1,0)</f>
        <v>0</v>
      </c>
      <c r="O48" s="108">
        <f>IF(F48=F19,1,0)</f>
        <v>0</v>
      </c>
      <c r="P48" s="108"/>
      <c r="Q48" s="108"/>
    </row>
    <row r="49" spans="1:17" ht="30" customHeight="1">
      <c r="A49" s="131"/>
      <c r="B49" s="250"/>
      <c r="C49" s="218"/>
      <c r="D49" s="218">
        <v>1</v>
      </c>
      <c r="E49" s="218" t="s">
        <v>143</v>
      </c>
      <c r="F49" s="213" t="s">
        <v>141</v>
      </c>
      <c r="G49" s="101" t="s">
        <v>144</v>
      </c>
      <c r="H49" s="221"/>
      <c r="J49" s="107"/>
      <c r="K49" s="105"/>
      <c r="L49" s="108"/>
      <c r="M49" s="108">
        <f t="shared" ref="M49:M58" si="2">IF(D49=D20,1,0)</f>
        <v>0</v>
      </c>
      <c r="N49" s="108">
        <f t="shared" ref="N49:N58" si="3">IF(E49=E20,1,0)</f>
        <v>0</v>
      </c>
      <c r="O49" s="108">
        <f t="shared" ref="O49:O58" si="4">IF(F49=F20,1,0)</f>
        <v>0</v>
      </c>
      <c r="P49" s="108"/>
      <c r="Q49" s="108"/>
    </row>
    <row r="50" spans="1:17" ht="30" customHeight="1">
      <c r="A50" s="131"/>
      <c r="B50" s="250"/>
      <c r="C50" s="218">
        <v>9</v>
      </c>
      <c r="D50" s="218">
        <v>4</v>
      </c>
      <c r="E50" s="218">
        <v>1304</v>
      </c>
      <c r="F50" s="213" t="s">
        <v>141</v>
      </c>
      <c r="G50" s="101"/>
      <c r="H50" s="221"/>
      <c r="J50" s="107"/>
      <c r="K50" s="105"/>
      <c r="L50" s="108">
        <f>IF(C50=C21,1,0)</f>
        <v>0</v>
      </c>
      <c r="M50" s="108">
        <f t="shared" si="2"/>
        <v>0</v>
      </c>
      <c r="N50" s="108">
        <f t="shared" si="3"/>
        <v>0</v>
      </c>
      <c r="O50" s="108">
        <f t="shared" si="4"/>
        <v>0</v>
      </c>
      <c r="P50" s="108"/>
      <c r="Q50" s="108"/>
    </row>
    <row r="51" spans="1:17" ht="30" customHeight="1">
      <c r="A51" s="133"/>
      <c r="B51" s="250"/>
      <c r="C51" s="218"/>
      <c r="D51" s="218">
        <v>1</v>
      </c>
      <c r="E51" s="218" t="s">
        <v>143</v>
      </c>
      <c r="F51" s="213" t="s">
        <v>141</v>
      </c>
      <c r="G51" s="101" t="s">
        <v>145</v>
      </c>
      <c r="H51" s="221"/>
      <c r="J51" s="107"/>
      <c r="K51" s="105"/>
      <c r="L51" s="108"/>
      <c r="M51" s="108">
        <f t="shared" si="2"/>
        <v>0</v>
      </c>
      <c r="N51" s="108">
        <f t="shared" si="3"/>
        <v>0</v>
      </c>
      <c r="O51" s="108">
        <f t="shared" si="4"/>
        <v>0</v>
      </c>
      <c r="P51" s="108"/>
      <c r="Q51" s="108"/>
    </row>
    <row r="52" spans="1:17" ht="30" customHeight="1">
      <c r="A52" s="133"/>
      <c r="B52" s="250"/>
      <c r="C52" s="218">
        <v>1</v>
      </c>
      <c r="D52" s="218">
        <v>2</v>
      </c>
      <c r="E52" s="218">
        <v>1382</v>
      </c>
      <c r="F52" s="213" t="s">
        <v>141</v>
      </c>
      <c r="G52" s="101"/>
      <c r="H52" s="221"/>
      <c r="J52" s="107"/>
      <c r="K52" s="105"/>
      <c r="L52" s="108">
        <f>IF(C52=C23,1,0)</f>
        <v>0</v>
      </c>
      <c r="M52" s="108">
        <f t="shared" si="2"/>
        <v>0</v>
      </c>
      <c r="N52" s="108">
        <f t="shared" si="3"/>
        <v>0</v>
      </c>
      <c r="O52" s="108">
        <f t="shared" si="4"/>
        <v>0</v>
      </c>
      <c r="P52" s="108"/>
      <c r="Q52" s="108"/>
    </row>
    <row r="53" spans="1:17" ht="30" customHeight="1">
      <c r="A53" s="133"/>
      <c r="B53" s="250"/>
      <c r="C53" s="218"/>
      <c r="D53" s="218">
        <v>2</v>
      </c>
      <c r="E53" s="218">
        <v>1304</v>
      </c>
      <c r="F53" s="213" t="s">
        <v>141</v>
      </c>
      <c r="G53" s="101"/>
      <c r="H53" s="221"/>
      <c r="J53" s="107"/>
      <c r="K53" s="105"/>
      <c r="L53" s="108"/>
      <c r="M53" s="108">
        <f t="shared" si="2"/>
        <v>0</v>
      </c>
      <c r="N53" s="108">
        <f t="shared" si="3"/>
        <v>0</v>
      </c>
      <c r="O53" s="108">
        <f t="shared" si="4"/>
        <v>0</v>
      </c>
      <c r="P53" s="108"/>
      <c r="Q53" s="108"/>
    </row>
    <row r="54" spans="1:17" ht="30" customHeight="1">
      <c r="A54" s="133"/>
      <c r="B54" s="250"/>
      <c r="C54" s="218"/>
      <c r="D54" s="218">
        <v>1</v>
      </c>
      <c r="E54" s="218" t="s">
        <v>143</v>
      </c>
      <c r="F54" s="213" t="s">
        <v>141</v>
      </c>
      <c r="G54" s="101" t="s">
        <v>146</v>
      </c>
      <c r="H54" s="221"/>
      <c r="J54" s="107"/>
      <c r="K54" s="105"/>
      <c r="L54" s="108"/>
      <c r="M54" s="108">
        <f t="shared" si="2"/>
        <v>0</v>
      </c>
      <c r="N54" s="108">
        <f t="shared" si="3"/>
        <v>0</v>
      </c>
      <c r="O54" s="108">
        <f t="shared" si="4"/>
        <v>0</v>
      </c>
      <c r="P54" s="108"/>
      <c r="Q54" s="108"/>
    </row>
    <row r="55" spans="1:17" ht="30" customHeight="1">
      <c r="A55" s="133"/>
      <c r="B55" s="250"/>
      <c r="C55" s="218">
        <v>2</v>
      </c>
      <c r="D55" s="218">
        <v>9</v>
      </c>
      <c r="E55" s="218" t="s">
        <v>143</v>
      </c>
      <c r="F55" s="213" t="s">
        <v>141</v>
      </c>
      <c r="G55" s="101" t="s">
        <v>147</v>
      </c>
      <c r="H55" s="221"/>
      <c r="J55" s="107"/>
      <c r="K55" s="105"/>
      <c r="L55" s="108">
        <f>IF(C55=C26,1,0)</f>
        <v>0</v>
      </c>
      <c r="M55" s="108">
        <f t="shared" si="2"/>
        <v>0</v>
      </c>
      <c r="N55" s="108">
        <f t="shared" si="3"/>
        <v>0</v>
      </c>
      <c r="O55" s="108">
        <f t="shared" si="4"/>
        <v>0</v>
      </c>
      <c r="P55" s="108"/>
      <c r="Q55" s="108"/>
    </row>
    <row r="56" spans="1:17" ht="30" customHeight="1">
      <c r="A56" s="133"/>
      <c r="B56" s="250"/>
      <c r="C56" s="218">
        <v>3</v>
      </c>
      <c r="D56" s="218">
        <v>10</v>
      </c>
      <c r="E56" s="218" t="s">
        <v>148</v>
      </c>
      <c r="F56" s="213" t="s">
        <v>141</v>
      </c>
      <c r="G56" s="101">
        <v>475</v>
      </c>
      <c r="H56" s="221"/>
      <c r="J56" s="107"/>
      <c r="K56" s="105"/>
      <c r="L56" s="108">
        <f>IF(C56=C27,1,0)</f>
        <v>0</v>
      </c>
      <c r="M56" s="108">
        <f t="shared" si="2"/>
        <v>0</v>
      </c>
      <c r="N56" s="108">
        <f t="shared" si="3"/>
        <v>0</v>
      </c>
      <c r="O56" s="108">
        <f t="shared" si="4"/>
        <v>0</v>
      </c>
      <c r="P56" s="108"/>
      <c r="Q56" s="108"/>
    </row>
    <row r="57" spans="1:17" ht="30" customHeight="1">
      <c r="A57" s="133"/>
      <c r="B57" s="250"/>
      <c r="C57" s="218">
        <v>1</v>
      </c>
      <c r="D57" s="218">
        <v>8</v>
      </c>
      <c r="E57" s="218" t="s">
        <v>148</v>
      </c>
      <c r="F57" s="213" t="s">
        <v>141</v>
      </c>
      <c r="G57" s="101"/>
      <c r="H57" s="221"/>
      <c r="J57" s="107"/>
      <c r="K57" s="105"/>
      <c r="L57" s="108">
        <f>IF(C57=C28,1,0)</f>
        <v>0</v>
      </c>
      <c r="M57" s="108">
        <f t="shared" si="2"/>
        <v>0</v>
      </c>
      <c r="N57" s="108">
        <f t="shared" si="3"/>
        <v>0</v>
      </c>
      <c r="O57" s="108">
        <f t="shared" si="4"/>
        <v>0</v>
      </c>
      <c r="P57" s="108"/>
      <c r="Q57" s="108"/>
    </row>
    <row r="58" spans="1:17" ht="30" customHeight="1" thickBot="1">
      <c r="A58" s="134"/>
      <c r="B58" s="251"/>
      <c r="C58" s="219"/>
      <c r="D58" s="219">
        <v>1</v>
      </c>
      <c r="E58" s="219" t="s">
        <v>143</v>
      </c>
      <c r="F58" s="212" t="s">
        <v>141</v>
      </c>
      <c r="G58" s="118" t="s">
        <v>149</v>
      </c>
      <c r="H58" s="222">
        <v>25</v>
      </c>
      <c r="J58" s="107"/>
      <c r="K58" s="105"/>
      <c r="L58" s="108"/>
      <c r="M58" s="108">
        <f t="shared" si="2"/>
        <v>0</v>
      </c>
      <c r="N58" s="108">
        <f t="shared" si="3"/>
        <v>0</v>
      </c>
      <c r="O58" s="108">
        <f t="shared" si="4"/>
        <v>0</v>
      </c>
      <c r="P58" s="108"/>
      <c r="Q58" s="108">
        <f>IF(H58=H29,1,0)</f>
        <v>0</v>
      </c>
    </row>
    <row r="59" spans="1:17" ht="15.75" thickTop="1">
      <c r="L59" s="42"/>
      <c r="M59" s="42"/>
      <c r="N59" s="42"/>
      <c r="O59" s="42"/>
      <c r="P59" s="42"/>
      <c r="Q59" s="42"/>
    </row>
    <row r="60" spans="1:17">
      <c r="L60" s="42"/>
      <c r="M60" s="42"/>
      <c r="N60" s="42"/>
      <c r="O60" s="42"/>
      <c r="P60" s="42"/>
      <c r="Q60" s="42">
        <f>SUM(L39:Q58)</f>
        <v>0</v>
      </c>
    </row>
  </sheetData>
  <sheetProtection password="CC09" sheet="1" objects="1" scenarios="1" selectLockedCells="1"/>
  <mergeCells count="14">
    <mergeCell ref="B48:B58"/>
    <mergeCell ref="B19:B29"/>
    <mergeCell ref="A31:D32"/>
    <mergeCell ref="B6:B9"/>
    <mergeCell ref="B10:B11"/>
    <mergeCell ref="B12:B16"/>
    <mergeCell ref="B35:B38"/>
    <mergeCell ref="B39:B40"/>
    <mergeCell ref="B41:B45"/>
    <mergeCell ref="A1:H1"/>
    <mergeCell ref="A2:E2"/>
    <mergeCell ref="F2:G2"/>
    <mergeCell ref="A3:E3"/>
    <mergeCell ref="F3:H3"/>
  </mergeCells>
  <dataValidations count="1">
    <dataValidation type="list" allowBlank="1" showInputMessage="1" showErrorMessage="1" sqref="F10:F16 F19:F29">
      <formula1>$F$17:$H$17</formula1>
    </dataValidation>
  </dataValidations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Note</vt:lpstr>
      <vt:lpstr>DTC U21 2018</vt:lpstr>
      <vt:lpstr>U21 MAV 2018 1°</vt:lpstr>
      <vt:lpstr>U21 MAV 2018 2°</vt:lpstr>
      <vt:lpstr>U21 MAV 2018 3°</vt:lpstr>
      <vt:lpstr>U21 MAV 2018 4°</vt:lpstr>
      <vt:lpstr>U21 MAV 2018 5°</vt:lpstr>
      <vt:lpstr>U22 MAV 2018 1°</vt:lpstr>
      <vt:lpstr>U22 MAV 2018 2°</vt:lpstr>
      <vt:lpstr>U22 MAV 2018 3°</vt:lpstr>
      <vt:lpstr>U22 MAV 2018 4°</vt:lpstr>
      <vt:lpstr>DTC U22 2018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 PROF</dc:creator>
  <cp:lastModifiedBy>SLYV</cp:lastModifiedBy>
  <cp:revision>1</cp:revision>
  <dcterms:created xsi:type="dcterms:W3CDTF">2019-05-16T12:18:28Z</dcterms:created>
  <dcterms:modified xsi:type="dcterms:W3CDTF">2022-03-27T06:47:20Z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